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80" windowHeight="7530" activeTab="1"/>
  </bookViews>
  <sheets>
    <sheet name="Титул " sheetId="1" r:id="rId1"/>
    <sheet name="План (2021-2022)" sheetId="2" r:id="rId2"/>
  </sheets>
  <definedNames>
    <definedName name="_xlnm.Print_Titles" localSheetId="1">'План (2021-2022)'!$8:$8</definedName>
    <definedName name="_xlnm.Print_Area" localSheetId="1">'План (2021-2022)'!$A$1:$X$230</definedName>
    <definedName name="_xlnm.Print_Area" localSheetId="0">'Титул '!$A$1:$BA$39</definedName>
  </definedNames>
  <calcPr fullCalcOnLoad="1"/>
</workbook>
</file>

<file path=xl/sharedStrings.xml><?xml version="1.0" encoding="utf-8"?>
<sst xmlns="http://schemas.openxmlformats.org/spreadsheetml/2006/main" count="721" uniqueCount="352">
  <si>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</si>
  <si>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</si>
  <si>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</si>
  <si>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</si>
  <si>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</si>
  <si>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</si>
  <si>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</si>
  <si>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</si>
  <si>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</si>
  <si>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</si>
  <si>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</si>
  <si>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</si>
  <si>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</si>
  <si>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</si>
  <si>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</si>
  <si>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</si>
  <si>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</si>
  <si>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</si>
  <si>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</si>
  <si>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</si>
  <si>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</si>
  <si>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</si>
  <si>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</si>
  <si>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</si>
  <si>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</si>
  <si>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</si>
  <si>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</si>
  <si>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</si>
  <si>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</si>
  <si>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</si>
  <si>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</si>
  <si>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</si>
  <si>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</si>
  <si>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</si>
  <si>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</si>
  <si>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</si>
  <si>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</si>
  <si>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</si>
  <si>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</si>
  <si>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</si>
  <si>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</si>
  <si>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</si>
  <si>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</si>
  <si>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</si>
  <si>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</si>
  <si>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</si>
  <si>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</si>
  <si>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</si>
  <si>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</si>
  <si>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</si>
  <si>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</si>
  <si>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</si>
  <si>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</si>
  <si>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</si>
  <si>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</si>
  <si>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</si>
  <si>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</si>
  <si>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</si>
  <si>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</si>
  <si>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</si>
  <si>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</si>
  <si>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</si>
  <si>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</si>
  <si>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</si>
  <si>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</si>
  <si>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</si>
  <si>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</si>
  <si>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</si>
  <si>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</si>
  <si>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Т</t>
  </si>
  <si>
    <t>С</t>
  </si>
  <si>
    <t>К</t>
  </si>
  <si>
    <t>ПК</t>
  </si>
  <si>
    <t>П</t>
  </si>
  <si>
    <t>Д</t>
  </si>
  <si>
    <t>Виробнича (ознайомча)</t>
  </si>
  <si>
    <t>Переддипломна</t>
  </si>
  <si>
    <t>8б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</si>
  <si>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</si>
  <si>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</si>
  <si>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</si>
  <si>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</si>
  <si>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</si>
  <si>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</si>
  <si>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</si>
  <si>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</si>
  <si>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</si>
  <si>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1.1.2</t>
  </si>
  <si>
    <t>1.1.3</t>
  </si>
  <si>
    <t>1.1.4</t>
  </si>
  <si>
    <t>1.1.5</t>
  </si>
  <si>
    <t>1.1.6</t>
  </si>
  <si>
    <t>1.1.7</t>
  </si>
  <si>
    <t>1.1.8</t>
  </si>
  <si>
    <t>1.1.8.1</t>
  </si>
  <si>
    <t>1.1.8.2</t>
  </si>
  <si>
    <t>1.1.8.3</t>
  </si>
  <si>
    <t>1.1.9</t>
  </si>
  <si>
    <t>Іноземна мова (за професійним спрямуванням)</t>
  </si>
  <si>
    <t>Українська мова (за професійним спрямуванням)</t>
  </si>
  <si>
    <t>Фізичне виховання</t>
  </si>
  <si>
    <t>Вища математика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</si>
  <si>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</si>
  <si>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</si>
  <si>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</si>
  <si>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</si>
  <si>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</si>
  <si>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</si>
  <si>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</si>
  <si>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Екологія</t>
  </si>
  <si>
    <t>Інформатика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</si>
  <si>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</si>
  <si>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</si>
  <si>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</si>
  <si>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</si>
  <si>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</si>
  <si>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</si>
  <si>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</si>
  <si>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Теплофізичні процеси</t>
  </si>
  <si>
    <t>Фізика</t>
  </si>
  <si>
    <t>Хімія</t>
  </si>
  <si>
    <t>1.3.1</t>
  </si>
  <si>
    <t>1.3.2</t>
  </si>
  <si>
    <t>1.3.3</t>
  </si>
  <si>
    <t>Виробнича практика (ознайомча)</t>
  </si>
  <si>
    <t>Виробнича практика (конструкторсько-технологічна)</t>
  </si>
  <si>
    <t>Переддипломна практика</t>
  </si>
  <si>
    <t>1.4.1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</si>
  <si>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</si>
  <si>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</si>
  <si>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</si>
  <si>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</si>
  <si>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</si>
  <si>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</si>
  <si>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</si>
  <si>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</si>
  <si>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</si>
  <si>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</si>
  <si>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</si>
  <si>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</si>
  <si>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</si>
  <si>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</si>
  <si>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</si>
  <si>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</si>
  <si>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</si>
  <si>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</si>
  <si>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</si>
  <si>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</si>
  <si>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</si>
  <si>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1.2.1</t>
  </si>
  <si>
    <t>1.2.2.1</t>
  </si>
  <si>
    <t>1.2.2.2</t>
  </si>
  <si>
    <t>2.1.1</t>
  </si>
  <si>
    <t>2.1.2</t>
  </si>
  <si>
    <t>2.1.3</t>
  </si>
  <si>
    <t>Основи наукових досліджень</t>
  </si>
  <si>
    <t>2.2.4</t>
  </si>
  <si>
    <t>2.2.6</t>
  </si>
  <si>
    <t>2.2.9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</si>
  <si>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</si>
  <si>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</si>
  <si>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</si>
  <si>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</si>
  <si>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</si>
  <si>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</si>
  <si>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с*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</si>
  <si>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</si>
  <si>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</si>
  <si>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</si>
  <si>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Кваліфікаційна робота бакалавра</t>
  </si>
  <si>
    <t>2.2.4.1</t>
  </si>
  <si>
    <t>2.2.4.2</t>
  </si>
  <si>
    <t>2.2.2.1</t>
  </si>
  <si>
    <t>2.2.2.2</t>
  </si>
  <si>
    <t>Разом п. 2.2.2</t>
  </si>
  <si>
    <t>1.2.2</t>
  </si>
  <si>
    <t>1.2.3</t>
  </si>
  <si>
    <t>Разом п. 1.2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</si>
  <si>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</si>
  <si>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</si>
  <si>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</si>
  <si>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</si>
  <si>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</si>
  <si>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</si>
  <si>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</si>
  <si>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Вступ до освітнього процесу</t>
  </si>
  <si>
    <t>Дисципліна вільного вибору (4а, 4б семестр)</t>
  </si>
  <si>
    <t>Дисципліна вільного вибору (6а, 6б семестр)</t>
  </si>
  <si>
    <t>разом</t>
  </si>
  <si>
    <t>по семестрам</t>
  </si>
  <si>
    <t>Дисципліни з інших ОП ДДМА</t>
  </si>
  <si>
    <t>Дисципліна вільного вибору (5 семестр)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</si>
  <si>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</si>
  <si>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</si>
  <si>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</si>
  <si>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</si>
  <si>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1.1</t>
  </si>
  <si>
    <t>1.2</t>
  </si>
  <si>
    <t>1.3</t>
  </si>
  <si>
    <t>5</t>
  </si>
  <si>
    <t>№</t>
  </si>
  <si>
    <t>8б А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</si>
  <si>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</si>
  <si>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CAD/CAM/CAE системи в машинобудуванні. Частина 2. Пакети прикладних програм</t>
  </si>
  <si>
    <t>Технологічна оснастка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</si>
  <si>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</si>
  <si>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</si>
  <si>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</si>
  <si>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</si>
  <si>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</si>
  <si>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</si>
  <si>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</si>
  <si>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</si>
  <si>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</si>
  <si>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</si>
  <si>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</si>
  <si>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</si>
  <si>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</si>
  <si>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</si>
  <si>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</si>
  <si>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</si>
  <si>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</si>
  <si>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</si>
  <si>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</si>
  <si>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</si>
  <si>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</si>
  <si>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</si>
  <si>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</si>
  <si>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</si>
  <si>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1.1.9.2</t>
  </si>
  <si>
    <t>1.1.9.3</t>
  </si>
  <si>
    <t>1.2.8</t>
  </si>
  <si>
    <t>1.2.2.3</t>
  </si>
  <si>
    <t>1.2.2.4</t>
  </si>
  <si>
    <t>1.2.9</t>
  </si>
  <si>
    <t>1.2.10</t>
  </si>
  <si>
    <t>1.4 Атестація</t>
  </si>
  <si>
    <t>1.2.11</t>
  </si>
  <si>
    <t>1.2.12</t>
  </si>
  <si>
    <t>Здобувач вищої освіти повинен вибрати дисципліни обсягом 9 кредитів</t>
  </si>
  <si>
    <t>Дизайн – графіка в проектуванні</t>
  </si>
  <si>
    <t>Автоматизація та роботизація сучасного обладнання</t>
  </si>
  <si>
    <t>Зав.кафедри ОіТЗВ</t>
  </si>
  <si>
    <t>Н.О. Макаренко</t>
  </si>
  <si>
    <t>О.Г. Гринь</t>
  </si>
  <si>
    <t>Загальна кількість (каф. КДіМПМ)</t>
  </si>
  <si>
    <t>Загальна кількість (каф. ОіТЗВ)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</si>
  <si>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</si>
  <si>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</si>
  <si>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</si>
  <si>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Технології прикладної механіки</t>
  </si>
  <si>
    <t>1.2.11.1</t>
  </si>
  <si>
    <t>1.2.11.2</t>
  </si>
  <si>
    <t>Разом вибіркові компоненти освітньої програми (не більше)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</si>
  <si>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</si>
  <si>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</si>
  <si>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</si>
  <si>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</si>
  <si>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</si>
  <si>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</si>
  <si>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</si>
  <si>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</si>
  <si>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</si>
  <si>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</si>
  <si>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Електротехніка та електроніка. Частина 1. Електротехніка</t>
  </si>
  <si>
    <t>CAD/CAM/CAE системи в зварювальному виробництві. Частина 1. Основи САПР</t>
  </si>
  <si>
    <t>Гарант освітньої програми, декан ФІТО</t>
  </si>
  <si>
    <t>САПР зварних конструкцій</t>
  </si>
  <si>
    <t>Електричні машини</t>
  </si>
  <si>
    <t xml:space="preserve">Точність виготовлення зварних конструкцій </t>
  </si>
  <si>
    <t>САПР технології зварювання</t>
  </si>
  <si>
    <t xml:space="preserve">Контроль якості </t>
  </si>
  <si>
    <t>Стандартизація та якість продукції</t>
  </si>
  <si>
    <t>V. ПЛАН ОСВІТНЬОГО ПРОЦЕСУ НА 2021/2022 НАВЧАЛЬНИЙ РІК        НАБІР 2021 рік</t>
  </si>
  <si>
    <t>1.2.13</t>
  </si>
  <si>
    <t>1.2.14</t>
  </si>
  <si>
    <t>1.2.14.1</t>
  </si>
  <si>
    <t>1.2.14.2</t>
  </si>
  <si>
    <t>1.2.14.3</t>
  </si>
  <si>
    <t>1.2.15</t>
  </si>
  <si>
    <t>1.2.15.1</t>
  </si>
  <si>
    <t>1.2.15.2</t>
  </si>
  <si>
    <t>1.2.15.3</t>
  </si>
  <si>
    <t>1.2.15.4</t>
  </si>
  <si>
    <t>1.2.16</t>
  </si>
  <si>
    <t>Металознавство і термічна обробка зварних з'єднань</t>
  </si>
  <si>
    <t>Наноматери в зварюванні</t>
  </si>
  <si>
    <t>Історія України та 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</si>
  <si>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</si>
  <si>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</si>
  <si>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Технологія конструкційних матеріалів та матеріалознавство</t>
  </si>
  <si>
    <t>1.1.5.1</t>
  </si>
  <si>
    <t>1.1.5.2</t>
  </si>
  <si>
    <t>1.1.5.3</t>
  </si>
  <si>
    <t>1.2.5.1</t>
  </si>
  <si>
    <t>1.2.5.2</t>
  </si>
  <si>
    <t>1.2.5.3</t>
  </si>
  <si>
    <t>1.2.7.1</t>
  </si>
  <si>
    <t>1.2.7.2</t>
  </si>
  <si>
    <t>1.2.10.1</t>
  </si>
  <si>
    <t>1.2.10.2</t>
  </si>
  <si>
    <t>1.2.10.3</t>
  </si>
  <si>
    <t>Технології прикладної механіки. Частина 1 Технології обробки тиском</t>
  </si>
  <si>
    <t>Технології прикладної механіки. Частина 2 Технології зварювального виробництва</t>
  </si>
  <si>
    <t>Технології прикладної механіки. Частина 3 Технологічні основи машинобудування</t>
  </si>
  <si>
    <t>Електротехніка та електроніка. Частина 2. Електроніка і схемотехніка</t>
  </si>
  <si>
    <t>8</t>
  </si>
  <si>
    <t>Здобувач вищої освіти повинен вибрати дисципліни обсягом 58 кредитів*</t>
  </si>
  <si>
    <t>2.2.6.1</t>
  </si>
  <si>
    <t>2.2.6.2</t>
  </si>
  <si>
    <t>2.2.8.1</t>
  </si>
  <si>
    <t>2.2.8.2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</si>
  <si>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</si>
  <si>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</si>
  <si>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</si>
  <si>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</si>
  <si>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</si>
  <si>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</si>
  <si>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</si>
  <si>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</si>
  <si>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</si>
  <si>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</si>
  <si>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</si>
  <si>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</si>
  <si>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</si>
  <si>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Паяння та склеювання матеріалів</t>
  </si>
  <si>
    <t>Кваліфікація: бакалавр з металургії</t>
  </si>
  <si>
    <t xml:space="preserve">                Ректор __________________</t>
  </si>
  <si>
    <t xml:space="preserve">                                 (Ковальов В. Д.)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</si>
  <si>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</si>
  <si>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Строк навчання – 3 роки 10 місяців </t>
  </si>
  <si>
    <t>І. ГРАФІК ОСВІТНЬОГО ПРОЦЕСУ</t>
  </si>
  <si>
    <t xml:space="preserve"> Т</t>
  </si>
  <si>
    <t>K</t>
  </si>
  <si>
    <t>Т/П</t>
  </si>
  <si>
    <t>А</t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</si>
  <si>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</si>
  <si>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 xml:space="preserve">II. ЗВЕДЕНІ ДАНІ ПРО БЮДЖЕТ ЧАСУ, тижні                                                                                                                                     </t>
  </si>
  <si>
    <t xml:space="preserve">ІІІ. ПРАКТИКА  </t>
  </si>
  <si>
    <t xml:space="preserve"> IV. АТЕСТАЦІЯ</t>
  </si>
  <si>
    <t>Екзамена-ційна сесія та проміжний контроль</t>
  </si>
  <si>
    <t>Виконання кваліфікаційної роботи бакалавра</t>
  </si>
  <si>
    <t>Захист кваліфіка-ційної роботи бакалавра</t>
  </si>
  <si>
    <t>Форма</t>
  </si>
  <si>
    <t xml:space="preserve">Виробнича (конструкторсько-технологічна) </t>
  </si>
  <si>
    <t>78 годин*</t>
  </si>
  <si>
    <t>6 + 78 годин*</t>
  </si>
  <si>
    <t>Примітка. *1 день на тиждень (13 тижнів)</t>
  </si>
  <si>
    <r>
      <t xml:space="preserve">освітньо-професійна програма: </t>
    </r>
    <r>
      <rPr>
        <b/>
        <sz val="16"/>
        <rFont val="Times New Roman"/>
        <family val="1"/>
      </rPr>
      <t>"Зварювання і споріднені процеси та нанотехнології"</t>
    </r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</si>
  <si>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</t>
    </r>
  </si>
  <si>
    <t>протокол № 10</t>
  </si>
  <si>
    <t>"29 " квітня   2021 р.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</si>
</sst>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_-;\-* #,##0_-;\ _-;_-@_-"/>
    <numFmt numFmtId="183" formatCode="#,##0.0_ ;\-#,##0.0\ 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-;\-* #,##0.0_-;\ &quot;&quot;_-;_-@_-"/>
    <numFmt numFmtId="189" formatCode="[$-FC19]d\ mmmm\ yyyy\ &quot;г.&quot;"/>
    <numFmt numFmtId="190" formatCode="#,##0_ ;\-#,##0\ "/>
    <numFmt numFmtId="191" formatCode="000000"/>
    <numFmt numFmtId="192" formatCode="#,##0.00_ ;\-#,##0.00\ "/>
    <numFmt numFmtId="193" formatCode="#,##0.0000_ ;\-#,##0.0000\ "/>
    <numFmt numFmtId="194" formatCode="#,##0.000_ ;\-#,##0.000\ "/>
    <numFmt numFmtId="195" formatCode="#,##0;\-* #,##0_-;\ 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sz val="8"/>
      <name val="Calibri"/>
      <family val="2"/>
    </font>
    <font>
      <b/>
      <sz val="20"/>
      <name val="Times New Roman"/>
      <family val="1"/>
    </font>
    <font>
      <sz val="12"/>
      <name val="Arial Cyr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indexed="10"/>
      <name val="Arial Cyr"/>
      <family val="2"/>
    </font>
    <font>
      <b/>
      <sz val="16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/>
      <top/>
      <bottom style="medium"/>
    </border>
    <border>
      <left>
        <color indexed="63"/>
      </left>
      <right style="medium">
        <color indexed="8"/>
      </right>
      <top/>
      <bottom style="medium"/>
    </border>
    <border>
      <left style="medium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12" fillId="0" borderId="0">
      <alignment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383">
    <xf numFmtId="0" fontId="0" fillId="0" borderId="0" xfId="0" applyFont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54" applyFont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185" fontId="6" fillId="0" borderId="0" xfId="56" applyNumberFormat="1" applyFont="1" applyFill="1" applyBorder="1" applyAlignment="1" applyProtection="1">
      <alignment vertical="center"/>
      <protection/>
    </xf>
    <xf numFmtId="185" fontId="19" fillId="0" borderId="0" xfId="56" applyNumberFormat="1" applyFont="1" applyFill="1" applyBorder="1" applyAlignment="1" applyProtection="1">
      <alignment vertical="center"/>
      <protection/>
    </xf>
    <xf numFmtId="187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21" xfId="56" applyNumberFormat="1" applyFont="1" applyFill="1" applyBorder="1" applyAlignment="1" applyProtection="1">
      <alignment horizontal="center" vertical="center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23" xfId="56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>
      <alignment vertical="center" wrapText="1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186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14" xfId="56" applyNumberFormat="1" applyFont="1" applyFill="1" applyBorder="1" applyAlignment="1" applyProtection="1">
      <alignment horizontal="center" vertical="center"/>
      <protection/>
    </xf>
    <xf numFmtId="186" fontId="6" fillId="0" borderId="12" xfId="56" applyNumberFormat="1" applyFont="1" applyFill="1" applyBorder="1" applyAlignment="1" applyProtection="1">
      <alignment horizontal="center" vertical="center"/>
      <protection/>
    </xf>
    <xf numFmtId="1" fontId="6" fillId="0" borderId="12" xfId="56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0" borderId="25" xfId="56" applyNumberFormat="1" applyFont="1" applyFill="1" applyBorder="1" applyAlignment="1" applyProtection="1">
      <alignment horizontal="center" vertical="center"/>
      <protection/>
    </xf>
    <xf numFmtId="1" fontId="18" fillId="0" borderId="0" xfId="56" applyNumberFormat="1" applyFont="1" applyFill="1" applyBorder="1" applyAlignment="1">
      <alignment horizontal="center" vertical="center" wrapText="1"/>
      <protection/>
    </xf>
    <xf numFmtId="1" fontId="10" fillId="32" borderId="0" xfId="56" applyNumberFormat="1" applyFont="1" applyFill="1" applyBorder="1" applyAlignment="1">
      <alignment horizontal="center" vertical="center" wrapText="1"/>
      <protection/>
    </xf>
    <xf numFmtId="0" fontId="6" fillId="0" borderId="26" xfId="56" applyNumberFormat="1" applyFont="1" applyFill="1" applyBorder="1" applyAlignment="1" applyProtection="1">
      <alignment horizontal="center"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4" fontId="18" fillId="0" borderId="27" xfId="56" applyNumberFormat="1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vertical="center" wrapText="1"/>
      <protection/>
    </xf>
    <xf numFmtId="0" fontId="6" fillId="0" borderId="29" xfId="56" applyNumberFormat="1" applyFont="1" applyFill="1" applyBorder="1" applyAlignment="1" applyProtection="1">
      <alignment horizontal="center" vertical="center"/>
      <protection/>
    </xf>
    <xf numFmtId="184" fontId="23" fillId="0" borderId="0" xfId="56" applyNumberFormat="1" applyFont="1" applyFill="1" applyBorder="1" applyAlignment="1" applyProtection="1">
      <alignment horizontal="center" vertical="center"/>
      <protection/>
    </xf>
    <xf numFmtId="0" fontId="6" fillId="32" borderId="30" xfId="0" applyNumberFormat="1" applyFont="1" applyFill="1" applyBorder="1" applyAlignment="1" applyProtection="1">
      <alignment horizontal="left" vertical="center"/>
      <protection/>
    </xf>
    <xf numFmtId="0" fontId="6" fillId="32" borderId="31" xfId="0" applyNumberFormat="1" applyFont="1" applyFill="1" applyBorder="1" applyAlignment="1" applyProtection="1">
      <alignment horizontal="left" vertical="center" wrapText="1"/>
      <protection/>
    </xf>
    <xf numFmtId="187" fontId="10" fillId="0" borderId="20" xfId="56" applyNumberFormat="1" applyFont="1" applyFill="1" applyBorder="1" applyAlignment="1" applyProtection="1">
      <alignment horizontal="center" vertical="center"/>
      <protection/>
    </xf>
    <xf numFmtId="187" fontId="10" fillId="0" borderId="31" xfId="56" applyNumberFormat="1" applyFont="1" applyFill="1" applyBorder="1" applyAlignment="1" applyProtection="1">
      <alignment horizontal="center" vertical="center"/>
      <protection/>
    </xf>
    <xf numFmtId="186" fontId="10" fillId="0" borderId="32" xfId="56" applyNumberFormat="1" applyFont="1" applyFill="1" applyBorder="1" applyAlignment="1" applyProtection="1">
      <alignment horizontal="center" vertical="center"/>
      <protection/>
    </xf>
    <xf numFmtId="186" fontId="10" fillId="0" borderId="14" xfId="56" applyNumberFormat="1" applyFont="1" applyFill="1" applyBorder="1" applyAlignment="1" applyProtection="1">
      <alignment horizontal="center" vertical="center"/>
      <protection/>
    </xf>
    <xf numFmtId="186" fontId="10" fillId="0" borderId="12" xfId="56" applyNumberFormat="1" applyFont="1" applyFill="1" applyBorder="1" applyAlignment="1" applyProtection="1">
      <alignment horizontal="center" vertical="center"/>
      <protection/>
    </xf>
    <xf numFmtId="185" fontId="10" fillId="0" borderId="33" xfId="56" applyNumberFormat="1" applyFont="1" applyFill="1" applyBorder="1" applyAlignment="1" applyProtection="1">
      <alignment horizontal="center" vertical="center"/>
      <protection/>
    </xf>
    <xf numFmtId="186" fontId="10" fillId="0" borderId="13" xfId="56" applyNumberFormat="1" applyFont="1" applyFill="1" applyBorder="1" applyAlignment="1" applyProtection="1">
      <alignment horizontal="center" vertical="center"/>
      <protection/>
    </xf>
    <xf numFmtId="49" fontId="6" fillId="0" borderId="34" xfId="56" applyNumberFormat="1" applyFont="1" applyFill="1" applyBorder="1" applyAlignment="1">
      <alignment vertic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87" fontId="6" fillId="0" borderId="35" xfId="56" applyNumberFormat="1" applyFont="1" applyFill="1" applyBorder="1" applyAlignment="1" applyProtection="1">
      <alignment horizontal="center" vertical="center"/>
      <protection/>
    </xf>
    <xf numFmtId="186" fontId="6" fillId="0" borderId="36" xfId="56" applyNumberFormat="1" applyFont="1" applyFill="1" applyBorder="1" applyAlignment="1" applyProtection="1">
      <alignment horizontal="center" vertical="center"/>
      <protection/>
    </xf>
    <xf numFmtId="186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38" xfId="56" applyNumberFormat="1" applyFont="1" applyFill="1" applyBorder="1" applyAlignment="1" applyProtection="1">
      <alignment horizontal="center" vertical="center"/>
      <protection/>
    </xf>
    <xf numFmtId="0" fontId="6" fillId="0" borderId="39" xfId="56" applyNumberFormat="1" applyFont="1" applyFill="1" applyBorder="1" applyAlignment="1" applyProtection="1">
      <alignment horizontal="center" vertical="center"/>
      <protection/>
    </xf>
    <xf numFmtId="0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186" fontId="6" fillId="0" borderId="29" xfId="56" applyNumberFormat="1" applyFont="1" applyFill="1" applyBorder="1" applyAlignment="1" applyProtection="1">
      <alignment horizontal="center" vertical="center"/>
      <protection/>
    </xf>
    <xf numFmtId="186" fontId="6" fillId="0" borderId="23" xfId="56" applyNumberFormat="1" applyFont="1" applyFill="1" applyBorder="1" applyAlignment="1" applyProtection="1">
      <alignment horizontal="center" vertical="center"/>
      <protection/>
    </xf>
    <xf numFmtId="186" fontId="6" fillId="0" borderId="22" xfId="56" applyNumberFormat="1" applyFont="1" applyFill="1" applyBorder="1" applyAlignment="1" applyProtection="1">
      <alignment horizontal="center" vertical="center"/>
      <protection/>
    </xf>
    <xf numFmtId="185" fontId="6" fillId="0" borderId="14" xfId="56" applyNumberFormat="1" applyFont="1" applyFill="1" applyBorder="1" applyAlignment="1" applyProtection="1">
      <alignment horizontal="center" vertical="center"/>
      <protection/>
    </xf>
    <xf numFmtId="186" fontId="10" fillId="0" borderId="23" xfId="56" applyNumberFormat="1" applyFont="1" applyFill="1" applyBorder="1" applyAlignment="1" applyProtection="1">
      <alignment horizontal="center" vertical="center"/>
      <protection/>
    </xf>
    <xf numFmtId="186" fontId="10" fillId="0" borderId="22" xfId="56" applyNumberFormat="1" applyFont="1" applyFill="1" applyBorder="1" applyAlignment="1" applyProtection="1">
      <alignment horizontal="center" vertical="center"/>
      <protection/>
    </xf>
    <xf numFmtId="0" fontId="6" fillId="32" borderId="41" xfId="0" applyNumberFormat="1" applyFont="1" applyFill="1" applyBorder="1" applyAlignment="1" applyProtection="1">
      <alignment horizontal="left" vertical="center"/>
      <protection/>
    </xf>
    <xf numFmtId="1" fontId="18" fillId="0" borderId="42" xfId="56" applyNumberFormat="1" applyFont="1" applyFill="1" applyBorder="1" applyAlignment="1">
      <alignment horizontal="center" vertical="center" wrapText="1"/>
      <protection/>
    </xf>
    <xf numFmtId="184" fontId="10" fillId="0" borderId="42" xfId="56" applyNumberFormat="1" applyFont="1" applyFill="1" applyBorder="1" applyAlignment="1">
      <alignment horizontal="center" vertical="center" wrapText="1"/>
      <protection/>
    </xf>
    <xf numFmtId="1" fontId="10" fillId="0" borderId="42" xfId="56" applyNumberFormat="1" applyFont="1" applyFill="1" applyBorder="1" applyAlignment="1">
      <alignment horizontal="center" vertical="center" wrapText="1"/>
      <protection/>
    </xf>
    <xf numFmtId="186" fontId="10" fillId="0" borderId="29" xfId="56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33" xfId="56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>
      <alignment horizontal="center" vertical="center" wrapText="1"/>
    </xf>
    <xf numFmtId="185" fontId="6" fillId="0" borderId="13" xfId="56" applyNumberFormat="1" applyFont="1" applyFill="1" applyBorder="1" applyAlignment="1" applyProtection="1">
      <alignment vertical="center"/>
      <protection/>
    </xf>
    <xf numFmtId="190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36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190" fontId="6" fillId="0" borderId="31" xfId="56" applyNumberFormat="1" applyFont="1" applyFill="1" applyBorder="1" applyAlignment="1" applyProtection="1">
      <alignment horizontal="center" vertical="center"/>
      <protection/>
    </xf>
    <xf numFmtId="187" fontId="10" fillId="0" borderId="24" xfId="56" applyNumberFormat="1" applyFont="1" applyFill="1" applyBorder="1" applyAlignment="1" applyProtection="1">
      <alignment horizontal="center" vertical="center"/>
      <protection/>
    </xf>
    <xf numFmtId="185" fontId="19" fillId="33" borderId="0" xfId="56" applyNumberFormat="1" applyFont="1" applyFill="1" applyBorder="1" applyAlignment="1" applyProtection="1">
      <alignment vertical="center"/>
      <protection/>
    </xf>
    <xf numFmtId="185" fontId="6" fillId="33" borderId="0" xfId="56" applyNumberFormat="1" applyFont="1" applyFill="1" applyBorder="1" applyAlignment="1" applyProtection="1">
      <alignment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185" fontId="2" fillId="34" borderId="0" xfId="56" applyNumberFormat="1" applyFont="1" applyFill="1" applyBorder="1" applyAlignment="1" applyProtection="1">
      <alignment vertical="center"/>
      <protection/>
    </xf>
    <xf numFmtId="185" fontId="27" fillId="0" borderId="13" xfId="56" applyNumberFormat="1" applyFont="1" applyFill="1" applyBorder="1" applyAlignment="1" applyProtection="1">
      <alignment vertical="center"/>
      <protection/>
    </xf>
    <xf numFmtId="183" fontId="6" fillId="0" borderId="0" xfId="56" applyNumberFormat="1" applyFont="1" applyFill="1" applyBorder="1" applyAlignment="1" applyProtection="1">
      <alignment vertical="center"/>
      <protection/>
    </xf>
    <xf numFmtId="183" fontId="19" fillId="0" borderId="0" xfId="56" applyNumberFormat="1" applyFont="1" applyFill="1" applyBorder="1" applyAlignment="1" applyProtection="1">
      <alignment vertical="center"/>
      <protection/>
    </xf>
    <xf numFmtId="185" fontId="6" fillId="35" borderId="0" xfId="56" applyNumberFormat="1" applyFont="1" applyFill="1" applyBorder="1" applyAlignment="1" applyProtection="1">
      <alignment vertical="center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46" xfId="56" applyNumberFormat="1" applyFont="1" applyFill="1" applyBorder="1" applyAlignment="1" applyProtection="1">
      <alignment horizontal="center" vertical="center"/>
      <protection/>
    </xf>
    <xf numFmtId="0" fontId="6" fillId="0" borderId="47" xfId="56" applyNumberFormat="1" applyFont="1" applyFill="1" applyBorder="1" applyAlignment="1" applyProtection="1">
      <alignment horizontal="center" vertical="center"/>
      <protection/>
    </xf>
    <xf numFmtId="0" fontId="6" fillId="0" borderId="33" xfId="56" applyNumberFormat="1" applyFont="1" applyFill="1" applyBorder="1" applyAlignment="1" applyProtection="1">
      <alignment horizontal="center" vertical="center"/>
      <protection/>
    </xf>
    <xf numFmtId="0" fontId="6" fillId="0" borderId="48" xfId="56" applyNumberFormat="1" applyFont="1" applyFill="1" applyBorder="1" applyAlignment="1" applyProtection="1">
      <alignment horizontal="center" vertical="center"/>
      <protection/>
    </xf>
    <xf numFmtId="0" fontId="10" fillId="0" borderId="46" xfId="56" applyNumberFormat="1" applyFont="1" applyFill="1" applyBorder="1" applyAlignment="1" applyProtection="1">
      <alignment horizontal="center" vertical="center"/>
      <protection/>
    </xf>
    <xf numFmtId="0" fontId="10" fillId="0" borderId="45" xfId="56" applyNumberFormat="1" applyFont="1" applyFill="1" applyBorder="1" applyAlignment="1" applyProtection="1">
      <alignment horizontal="center" vertical="center"/>
      <protection/>
    </xf>
    <xf numFmtId="0" fontId="10" fillId="0" borderId="33" xfId="56" applyNumberFormat="1" applyFont="1" applyFill="1" applyBorder="1" applyAlignment="1" applyProtection="1">
      <alignment horizontal="center" vertical="center"/>
      <protection/>
    </xf>
    <xf numFmtId="0" fontId="10" fillId="0" borderId="47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9" xfId="56" applyNumberFormat="1" applyFont="1" applyFill="1" applyBorder="1" applyAlignment="1" applyProtection="1">
      <alignment horizontal="center" vertical="center"/>
      <protection/>
    </xf>
    <xf numFmtId="1" fontId="10" fillId="0" borderId="22" xfId="56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50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10" fillId="0" borderId="32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14" xfId="56" applyFont="1" applyFill="1" applyBorder="1" applyAlignment="1">
      <alignment horizontal="center" vertical="center" wrapText="1"/>
      <protection/>
    </xf>
    <xf numFmtId="185" fontId="6" fillId="0" borderId="12" xfId="56" applyNumberFormat="1" applyFont="1" applyFill="1" applyBorder="1" applyAlignment="1" applyProtection="1">
      <alignment horizontal="center" vertical="center"/>
      <protection/>
    </xf>
    <xf numFmtId="187" fontId="10" fillId="0" borderId="51" xfId="56" applyNumberFormat="1" applyFont="1" applyFill="1" applyBorder="1" applyAlignment="1" applyProtection="1">
      <alignment horizontal="center" vertical="center"/>
      <protection/>
    </xf>
    <xf numFmtId="49" fontId="6" fillId="0" borderId="35" xfId="56" applyNumberFormat="1" applyFont="1" applyFill="1" applyBorder="1" applyAlignment="1">
      <alignment vertical="center" wrapText="1"/>
      <protection/>
    </xf>
    <xf numFmtId="185" fontId="6" fillId="0" borderId="52" xfId="56" applyNumberFormat="1" applyFont="1" applyFill="1" applyBorder="1" applyAlignment="1" applyProtection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187" fontId="6" fillId="0" borderId="51" xfId="56" applyNumberFormat="1" applyFont="1" applyFill="1" applyBorder="1" applyAlignment="1" applyProtection="1">
      <alignment horizontal="center" vertical="center"/>
      <protection/>
    </xf>
    <xf numFmtId="0" fontId="6" fillId="0" borderId="53" xfId="56" applyFont="1" applyFill="1" applyBorder="1" applyAlignment="1">
      <alignment horizontal="center" vertical="center" wrapText="1"/>
      <protection/>
    </xf>
    <xf numFmtId="0" fontId="6" fillId="0" borderId="52" xfId="56" applyFont="1" applyFill="1" applyBorder="1" applyAlignment="1">
      <alignment horizontal="center" vertical="center" wrapText="1"/>
      <protection/>
    </xf>
    <xf numFmtId="0" fontId="6" fillId="0" borderId="39" xfId="56" applyFont="1" applyFill="1" applyBorder="1" applyAlignment="1">
      <alignment horizontal="center" vertical="center" wrapText="1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10" fillId="0" borderId="53" xfId="56" applyFont="1" applyFill="1" applyBorder="1" applyAlignment="1">
      <alignment horizontal="center" vertical="center" wrapText="1"/>
      <protection/>
    </xf>
    <xf numFmtId="0" fontId="10" fillId="0" borderId="52" xfId="56" applyFont="1" applyFill="1" applyBorder="1" applyAlignment="1">
      <alignment horizontal="center" vertical="center" wrapText="1"/>
      <protection/>
    </xf>
    <xf numFmtId="0" fontId="10" fillId="0" borderId="36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185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87" fontId="10" fillId="0" borderId="54" xfId="56" applyNumberFormat="1" applyFont="1" applyFill="1" applyBorder="1" applyAlignment="1" applyProtection="1">
      <alignment horizontal="center" vertical="center"/>
      <protection/>
    </xf>
    <xf numFmtId="0" fontId="10" fillId="0" borderId="55" xfId="56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49" fontId="6" fillId="0" borderId="56" xfId="0" applyNumberFormat="1" applyFont="1" applyFill="1" applyBorder="1" applyAlignment="1" applyProtection="1">
      <alignment horizontal="center" vertical="center"/>
      <protection/>
    </xf>
    <xf numFmtId="186" fontId="21" fillId="0" borderId="57" xfId="0" applyNumberFormat="1" applyFont="1" applyFill="1" applyBorder="1" applyAlignment="1" applyProtection="1">
      <alignment horizontal="center" vertical="center"/>
      <protection/>
    </xf>
    <xf numFmtId="184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56" xfId="0" applyNumberFormat="1" applyFont="1" applyFill="1" applyBorder="1" applyAlignment="1">
      <alignment horizontal="center" vertical="center" wrapText="1"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57" xfId="56" applyFont="1" applyFill="1" applyBorder="1" applyAlignment="1">
      <alignment horizontal="center" vertical="center" wrapText="1"/>
      <protection/>
    </xf>
    <xf numFmtId="184" fontId="10" fillId="0" borderId="58" xfId="56" applyNumberFormat="1" applyFont="1" applyFill="1" applyBorder="1" applyAlignment="1" applyProtection="1">
      <alignment horizontal="center" vertical="center"/>
      <protection/>
    </xf>
    <xf numFmtId="1" fontId="10" fillId="0" borderId="59" xfId="56" applyNumberFormat="1" applyFont="1" applyFill="1" applyBorder="1" applyAlignment="1" applyProtection="1">
      <alignment horizontal="center" vertical="center"/>
      <protection/>
    </xf>
    <xf numFmtId="1" fontId="10" fillId="0" borderId="60" xfId="56" applyNumberFormat="1" applyFont="1" applyFill="1" applyBorder="1" applyAlignment="1" applyProtection="1">
      <alignment horizontal="center" vertical="center"/>
      <protection/>
    </xf>
    <xf numFmtId="184" fontId="10" fillId="0" borderId="61" xfId="56" applyNumberFormat="1" applyFont="1" applyFill="1" applyBorder="1" applyAlignment="1" applyProtection="1">
      <alignment horizontal="center" vertical="center"/>
      <protection/>
    </xf>
    <xf numFmtId="184" fontId="10" fillId="0" borderId="59" xfId="56" applyNumberFormat="1" applyFont="1" applyFill="1" applyBorder="1" applyAlignment="1" applyProtection="1">
      <alignment horizontal="center" vertical="center"/>
      <protection/>
    </xf>
    <xf numFmtId="1" fontId="10" fillId="0" borderId="62" xfId="56" applyNumberFormat="1" applyFont="1" applyFill="1" applyBorder="1" applyAlignment="1" applyProtection="1">
      <alignment horizontal="center" vertical="center"/>
      <protection/>
    </xf>
    <xf numFmtId="186" fontId="21" fillId="0" borderId="14" xfId="0" applyNumberFormat="1" applyFont="1" applyFill="1" applyBorder="1" applyAlignment="1" applyProtection="1">
      <alignment horizontal="center" vertical="center"/>
      <protection/>
    </xf>
    <xf numFmtId="184" fontId="10" fillId="0" borderId="31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>
      <alignment horizontal="center" vertical="center" wrapText="1"/>
    </xf>
    <xf numFmtId="184" fontId="10" fillId="0" borderId="21" xfId="56" applyNumberFormat="1" applyFont="1" applyFill="1" applyBorder="1" applyAlignment="1" applyProtection="1">
      <alignment horizontal="center" vertical="center"/>
      <protection/>
    </xf>
    <xf numFmtId="184" fontId="10" fillId="0" borderId="25" xfId="56" applyNumberFormat="1" applyFont="1" applyFill="1" applyBorder="1" applyAlignment="1" applyProtection="1">
      <alignment horizontal="center" vertical="center"/>
      <protection/>
    </xf>
    <xf numFmtId="184" fontId="10" fillId="0" borderId="23" xfId="56" applyNumberFormat="1" applyFont="1" applyFill="1" applyBorder="1" applyAlignment="1" applyProtection="1">
      <alignment horizontal="center" vertical="center"/>
      <protection/>
    </xf>
    <xf numFmtId="1" fontId="10" fillId="0" borderId="26" xfId="56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186" fontId="21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55" xfId="0" applyNumberFormat="1" applyFont="1" applyFill="1" applyBorder="1" applyAlignment="1" applyProtection="1">
      <alignment horizontal="center" vertical="center"/>
      <protection/>
    </xf>
    <xf numFmtId="184" fontId="10" fillId="0" borderId="0" xfId="56" applyNumberFormat="1" applyFont="1" applyFill="1" applyBorder="1" applyAlignment="1" applyProtection="1">
      <alignment horizontal="center" vertical="center"/>
      <protection/>
    </xf>
    <xf numFmtId="186" fontId="6" fillId="0" borderId="16" xfId="0" applyNumberFormat="1" applyFont="1" applyFill="1" applyBorder="1" applyAlignment="1" applyProtection="1">
      <alignment horizontal="center" vertical="center"/>
      <protection/>
    </xf>
    <xf numFmtId="186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63" xfId="0" applyNumberFormat="1" applyFont="1" applyFill="1" applyBorder="1" applyAlignment="1" applyProtection="1">
      <alignment horizontal="center" vertical="center"/>
      <protection/>
    </xf>
    <xf numFmtId="184" fontId="10" fillId="0" borderId="55" xfId="0" applyNumberFormat="1" applyFont="1" applyFill="1" applyBorder="1" applyAlignment="1" applyProtection="1">
      <alignment horizontal="center" vertical="center"/>
      <protection/>
    </xf>
    <xf numFmtId="186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left" vertical="top" wrapText="1"/>
    </xf>
    <xf numFmtId="186" fontId="10" fillId="0" borderId="19" xfId="56" applyNumberFormat="1" applyFont="1" applyFill="1" applyBorder="1" applyAlignment="1">
      <alignment horizontal="center" vertical="center" wrapText="1"/>
      <protection/>
    </xf>
    <xf numFmtId="184" fontId="10" fillId="0" borderId="64" xfId="0" applyNumberFormat="1" applyFont="1" applyFill="1" applyBorder="1" applyAlignment="1" applyProtection="1">
      <alignment horizontal="center" vertical="center"/>
      <protection/>
    </xf>
    <xf numFmtId="1" fontId="10" fillId="0" borderId="64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84" fontId="10" fillId="0" borderId="27" xfId="56" applyNumberFormat="1" applyFont="1" applyFill="1" applyBorder="1" applyAlignment="1">
      <alignment horizontal="center" vertical="center" wrapText="1"/>
      <protection/>
    </xf>
    <xf numFmtId="1" fontId="10" fillId="0" borderId="66" xfId="56" applyNumberFormat="1" applyFont="1" applyFill="1" applyBorder="1" applyAlignment="1">
      <alignment horizontal="center" vertical="center" wrapText="1"/>
      <protection/>
    </xf>
    <xf numFmtId="186" fontId="6" fillId="0" borderId="56" xfId="56" applyNumberFormat="1" applyFont="1" applyFill="1" applyBorder="1" applyAlignment="1" applyProtection="1">
      <alignment horizontal="left" vertical="center"/>
      <protection/>
    </xf>
    <xf numFmtId="186" fontId="10" fillId="0" borderId="10" xfId="56" applyNumberFormat="1" applyFont="1" applyFill="1" applyBorder="1" applyAlignment="1" applyProtection="1">
      <alignment horizontal="center" vertical="center"/>
      <protection/>
    </xf>
    <xf numFmtId="186" fontId="6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57" xfId="56" applyNumberFormat="1" applyFont="1" applyFill="1" applyBorder="1" applyAlignment="1" applyProtection="1">
      <alignment horizontal="center" vertical="center"/>
      <protection/>
    </xf>
    <xf numFmtId="183" fontId="10" fillId="0" borderId="30" xfId="56" applyNumberFormat="1" applyFont="1" applyFill="1" applyBorder="1" applyAlignment="1" applyProtection="1">
      <alignment horizontal="center" vertical="center"/>
      <protection/>
    </xf>
    <xf numFmtId="186" fontId="10" fillId="0" borderId="30" xfId="56" applyNumberFormat="1" applyFont="1" applyFill="1" applyBorder="1" applyAlignment="1" applyProtection="1">
      <alignment horizontal="center" vertical="center"/>
      <protection/>
    </xf>
    <xf numFmtId="186" fontId="6" fillId="0" borderId="10" xfId="56" applyNumberFormat="1" applyFont="1" applyFill="1" applyBorder="1" applyAlignment="1" applyProtection="1">
      <alignment horizontal="center" vertical="center"/>
      <protection/>
    </xf>
    <xf numFmtId="190" fontId="10" fillId="0" borderId="20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0" borderId="67" xfId="56" applyFont="1" applyFill="1" applyBorder="1" applyAlignment="1" applyProtection="1">
      <alignment horizontal="right" vertical="center"/>
      <protection/>
    </xf>
    <xf numFmtId="185" fontId="10" fillId="0" borderId="68" xfId="56" applyNumberFormat="1" applyFont="1" applyFill="1" applyBorder="1" applyAlignment="1" applyProtection="1">
      <alignment horizontal="right" vertic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184" fontId="6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horizontal="right" vertical="center"/>
      <protection/>
    </xf>
    <xf numFmtId="0" fontId="12" fillId="0" borderId="25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5" fontId="10" fillId="0" borderId="0" xfId="56" applyNumberFormat="1" applyFont="1" applyFill="1" applyBorder="1" applyAlignment="1" applyProtection="1">
      <alignment horizontal="right" vertical="center"/>
      <protection/>
    </xf>
    <xf numFmtId="0" fontId="10" fillId="0" borderId="39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85" fontId="6" fillId="0" borderId="0" xfId="56" applyNumberFormat="1" applyFont="1" applyFill="1" applyBorder="1" applyAlignment="1" applyProtection="1">
      <alignment horizontal="left" vertical="center"/>
      <protection/>
    </xf>
    <xf numFmtId="185" fontId="6" fillId="0" borderId="25" xfId="56" applyNumberFormat="1" applyFont="1" applyFill="1" applyBorder="1" applyAlignment="1" applyProtection="1">
      <alignment vertical="center"/>
      <protection/>
    </xf>
    <xf numFmtId="185" fontId="22" fillId="0" borderId="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85" fontId="19" fillId="0" borderId="0" xfId="56" applyNumberFormat="1" applyFont="1" applyFill="1" applyBorder="1" applyAlignment="1" applyProtection="1">
      <alignment horizontal="center" vertical="center" wrapText="1"/>
      <protection/>
    </xf>
    <xf numFmtId="0" fontId="19" fillId="0" borderId="25" xfId="56" applyNumberFormat="1" applyFont="1" applyFill="1" applyBorder="1" applyAlignment="1" applyProtection="1">
      <alignment horizontal="center" vertical="center" wrapText="1"/>
      <protection/>
    </xf>
    <xf numFmtId="185" fontId="22" fillId="0" borderId="25" xfId="56" applyNumberFormat="1" applyFont="1" applyFill="1" applyBorder="1" applyAlignment="1" applyProtection="1">
      <alignment horizontal="left"/>
      <protection/>
    </xf>
    <xf numFmtId="185" fontId="19" fillId="0" borderId="25" xfId="56" applyNumberFormat="1" applyFont="1" applyFill="1" applyBorder="1" applyAlignment="1" applyProtection="1">
      <alignment horizontal="center" vertical="center" wrapText="1"/>
      <protection/>
    </xf>
    <xf numFmtId="0" fontId="19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185" fontId="2" fillId="33" borderId="0" xfId="56" applyNumberFormat="1" applyFont="1" applyFill="1" applyBorder="1" applyAlignment="1" applyProtection="1">
      <alignment vertical="center"/>
      <protection/>
    </xf>
    <xf numFmtId="185" fontId="6" fillId="36" borderId="0" xfId="56" applyNumberFormat="1" applyFont="1" applyFill="1" applyBorder="1" applyAlignment="1" applyProtection="1">
      <alignment vertical="center"/>
      <protection/>
    </xf>
    <xf numFmtId="185" fontId="2" fillId="36" borderId="0" xfId="56" applyNumberFormat="1" applyFont="1" applyFill="1" applyBorder="1" applyAlignment="1" applyProtection="1">
      <alignment vertical="center"/>
      <protection/>
    </xf>
    <xf numFmtId="185" fontId="10" fillId="36" borderId="0" xfId="56" applyNumberFormat="1" applyFont="1" applyFill="1" applyBorder="1" applyAlignment="1" applyProtection="1">
      <alignment vertical="center"/>
      <protection/>
    </xf>
    <xf numFmtId="49" fontId="6" fillId="0" borderId="20" xfId="56" applyNumberFormat="1" applyFont="1" applyFill="1" applyBorder="1" applyAlignment="1">
      <alignment vertical="center" wrapText="1"/>
      <protection/>
    </xf>
    <xf numFmtId="49" fontId="6" fillId="0" borderId="29" xfId="56" applyNumberFormat="1" applyFont="1" applyFill="1" applyBorder="1" applyAlignment="1">
      <alignment horizontal="center" vertical="center" wrapText="1"/>
      <protection/>
    </xf>
    <xf numFmtId="49" fontId="6" fillId="0" borderId="26" xfId="56" applyNumberFormat="1" applyFont="1" applyFill="1" applyBorder="1" applyAlignment="1">
      <alignment horizontal="center" vertical="center" wrapText="1"/>
      <protection/>
    </xf>
    <xf numFmtId="185" fontId="6" fillId="0" borderId="22" xfId="56" applyNumberFormat="1" applyFont="1" applyFill="1" applyBorder="1" applyAlignment="1" applyProtection="1">
      <alignment horizontal="center" vertical="center" wrapText="1"/>
      <protection/>
    </xf>
    <xf numFmtId="184" fontId="10" fillId="0" borderId="28" xfId="56" applyNumberFormat="1" applyFont="1" applyFill="1" applyBorder="1" applyAlignment="1" applyProtection="1">
      <alignment horizontal="center" vertical="center"/>
      <protection/>
    </xf>
    <xf numFmtId="1" fontId="10" fillId="0" borderId="69" xfId="56" applyNumberFormat="1" applyFont="1" applyFill="1" applyBorder="1" applyAlignment="1" applyProtection="1">
      <alignment horizontal="center" vertical="center"/>
      <protection/>
    </xf>
    <xf numFmtId="1" fontId="10" fillId="0" borderId="23" xfId="56" applyNumberFormat="1" applyFont="1" applyFill="1" applyBorder="1" applyAlignment="1" applyProtection="1">
      <alignment horizontal="center" vertical="center"/>
      <protection/>
    </xf>
    <xf numFmtId="1" fontId="6" fillId="0" borderId="29" xfId="56" applyNumberFormat="1" applyFont="1" applyFill="1" applyBorder="1" applyAlignment="1" applyProtection="1">
      <alignment horizontal="center" vertical="center"/>
      <protection/>
    </xf>
    <xf numFmtId="1" fontId="10" fillId="0" borderId="29" xfId="56" applyNumberFormat="1" applyFont="1" applyFill="1" applyBorder="1" applyAlignment="1" applyProtection="1">
      <alignment horizontal="center" vertic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26" xfId="56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28" xfId="56" applyNumberFormat="1" applyFont="1" applyFill="1" applyBorder="1" applyAlignment="1" applyProtection="1">
      <alignment horizontal="center" vertical="center"/>
      <protection/>
    </xf>
    <xf numFmtId="1" fontId="6" fillId="0" borderId="69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 applyProtection="1">
      <alignment horizontal="center" vertical="center"/>
      <protection/>
    </xf>
    <xf numFmtId="1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>
      <alignment horizontal="center" vertical="center" wrapText="1"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17" xfId="56" applyNumberFormat="1" applyFont="1" applyFill="1" applyBorder="1" applyAlignment="1">
      <alignment horizontal="center" vertical="center" wrapText="1"/>
      <protection/>
    </xf>
    <xf numFmtId="187" fontId="6" fillId="0" borderId="24" xfId="56" applyNumberFormat="1" applyFont="1" applyFill="1" applyBorder="1" applyAlignment="1" applyProtection="1">
      <alignment horizontal="center" vertical="center"/>
      <protection/>
    </xf>
    <xf numFmtId="0" fontId="6" fillId="0" borderId="32" xfId="56" applyFont="1" applyFill="1" applyBorder="1" applyAlignment="1">
      <alignment horizontal="center" vertical="center" wrapText="1"/>
      <protection/>
    </xf>
    <xf numFmtId="185" fontId="6" fillId="0" borderId="17" xfId="56" applyNumberFormat="1" applyFont="1" applyFill="1" applyBorder="1" applyAlignment="1" applyProtection="1">
      <alignment horizontal="center" vertical="center"/>
      <protection/>
    </xf>
    <xf numFmtId="186" fontId="21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10" fillId="0" borderId="57" xfId="56" applyNumberFormat="1" applyFont="1" applyFill="1" applyBorder="1" applyAlignment="1" applyProtection="1">
      <alignment horizontal="center" vertical="center"/>
      <protection/>
    </xf>
    <xf numFmtId="0" fontId="6" fillId="0" borderId="44" xfId="56" applyFont="1" applyFill="1" applyBorder="1" applyAlignment="1">
      <alignment horizontal="center" vertical="center" wrapText="1"/>
      <protection/>
    </xf>
    <xf numFmtId="0" fontId="6" fillId="0" borderId="70" xfId="56" applyFont="1" applyFill="1" applyBorder="1" applyAlignment="1">
      <alignment horizontal="center" vertical="center" wrapText="1"/>
      <protection/>
    </xf>
    <xf numFmtId="0" fontId="10" fillId="0" borderId="17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185" fontId="6" fillId="0" borderId="38" xfId="56" applyNumberFormat="1" applyFont="1" applyFill="1" applyBorder="1" applyAlignment="1" applyProtection="1">
      <alignment horizontal="center" vertical="center"/>
      <protection/>
    </xf>
    <xf numFmtId="185" fontId="10" fillId="0" borderId="13" xfId="56" applyNumberFormat="1" applyFont="1" applyFill="1" applyBorder="1" applyAlignment="1" applyProtection="1">
      <alignment horizontal="center" vertical="center"/>
      <protection/>
    </xf>
    <xf numFmtId="185" fontId="27" fillId="0" borderId="0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3" fontId="27" fillId="0" borderId="0" xfId="56" applyNumberFormat="1" applyFont="1" applyFill="1" applyBorder="1" applyAlignment="1" applyProtection="1">
      <alignment vertical="center"/>
      <protection/>
    </xf>
    <xf numFmtId="49" fontId="6" fillId="0" borderId="35" xfId="56" applyNumberFormat="1" applyFont="1" applyFill="1" applyBorder="1" applyAlignment="1">
      <alignment horizontal="center" vertical="center" wrapText="1"/>
      <protection/>
    </xf>
    <xf numFmtId="186" fontId="10" fillId="0" borderId="18" xfId="56" applyNumberFormat="1" applyFont="1" applyFill="1" applyBorder="1" applyAlignment="1" applyProtection="1">
      <alignment horizontal="center" vertical="center"/>
      <protection/>
    </xf>
    <xf numFmtId="186" fontId="6" fillId="0" borderId="18" xfId="56" applyNumberFormat="1" applyFont="1" applyFill="1" applyBorder="1" applyAlignment="1" applyProtection="1">
      <alignment horizontal="center" vertical="center"/>
      <protection/>
    </xf>
    <xf numFmtId="186" fontId="6" fillId="0" borderId="17" xfId="56" applyNumberFormat="1" applyFont="1" applyFill="1" applyBorder="1" applyAlignment="1" applyProtection="1">
      <alignment horizontal="center" vertical="center"/>
      <protection/>
    </xf>
    <xf numFmtId="186" fontId="10" fillId="0" borderId="71" xfId="56" applyNumberFormat="1" applyFont="1" applyFill="1" applyBorder="1" applyAlignment="1" applyProtection="1">
      <alignment horizontal="center" vertical="center"/>
      <protection/>
    </xf>
    <xf numFmtId="186" fontId="6" fillId="0" borderId="31" xfId="56" applyNumberFormat="1" applyFont="1" applyFill="1" applyBorder="1" applyAlignment="1" applyProtection="1">
      <alignment horizontal="center" vertical="center"/>
      <protection/>
    </xf>
    <xf numFmtId="190" fontId="10" fillId="0" borderId="31" xfId="56" applyNumberFormat="1" applyFont="1" applyFill="1" applyBorder="1" applyAlignment="1" applyProtection="1">
      <alignment horizontal="center" vertical="center"/>
      <protection/>
    </xf>
    <xf numFmtId="1" fontId="10" fillId="0" borderId="0" xfId="56" applyNumberFormat="1" applyFont="1" applyFill="1" applyBorder="1" applyAlignment="1" applyProtection="1">
      <alignment horizontal="center" vertical="center"/>
      <protection/>
    </xf>
    <xf numFmtId="1" fontId="10" fillId="0" borderId="37" xfId="56" applyNumberFormat="1" applyFont="1" applyFill="1" applyBorder="1" applyAlignment="1" applyProtection="1">
      <alignment horizontal="center" vertical="center"/>
      <protection/>
    </xf>
    <xf numFmtId="1" fontId="10" fillId="0" borderId="40" xfId="56" applyNumberFormat="1" applyFont="1" applyFill="1" applyBorder="1" applyAlignment="1" applyProtection="1">
      <alignment horizontal="center" vertical="center"/>
      <protection/>
    </xf>
    <xf numFmtId="184" fontId="10" fillId="0" borderId="39" xfId="56" applyNumberFormat="1" applyFont="1" applyFill="1" applyBorder="1" applyAlignment="1" applyProtection="1">
      <alignment horizontal="center" vertical="center"/>
      <protection/>
    </xf>
    <xf numFmtId="184" fontId="10" fillId="0" borderId="72" xfId="56" applyNumberFormat="1" applyFont="1" applyFill="1" applyBorder="1" applyAlignment="1" applyProtection="1">
      <alignment horizontal="center" vertical="center"/>
      <protection/>
    </xf>
    <xf numFmtId="0" fontId="10" fillId="0" borderId="73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0" fontId="28" fillId="0" borderId="14" xfId="56" applyFont="1" applyFill="1" applyBorder="1" applyAlignment="1">
      <alignment horizontal="center" vertical="center" wrapText="1"/>
      <protection/>
    </xf>
    <xf numFmtId="0" fontId="28" fillId="0" borderId="50" xfId="56" applyFont="1" applyFill="1" applyBorder="1" applyAlignment="1">
      <alignment horizontal="center" vertical="center" wrapText="1"/>
      <protection/>
    </xf>
    <xf numFmtId="0" fontId="28" fillId="0" borderId="12" xfId="56" applyFont="1" applyFill="1" applyBorder="1" applyAlignment="1">
      <alignment horizontal="center" vertical="center" wrapText="1"/>
      <protection/>
    </xf>
    <xf numFmtId="184" fontId="18" fillId="0" borderId="45" xfId="56" applyNumberFormat="1" applyFont="1" applyFill="1" applyBorder="1" applyAlignment="1">
      <alignment horizontal="center" vertical="center" wrapText="1"/>
      <protection/>
    </xf>
    <xf numFmtId="1" fontId="18" fillId="0" borderId="45" xfId="56" applyNumberFormat="1" applyFont="1" applyFill="1" applyBorder="1" applyAlignment="1">
      <alignment horizontal="center" vertical="center" wrapText="1"/>
      <protection/>
    </xf>
    <xf numFmtId="184" fontId="18" fillId="0" borderId="42" xfId="56" applyNumberFormat="1" applyFont="1" applyFill="1" applyBorder="1" applyAlignment="1">
      <alignment horizontal="center" vertical="center" wrapText="1"/>
      <protection/>
    </xf>
    <xf numFmtId="190" fontId="6" fillId="0" borderId="28" xfId="56" applyNumberFormat="1" applyFont="1" applyFill="1" applyBorder="1" applyAlignment="1" applyProtection="1">
      <alignment horizontal="center" vertical="center"/>
      <protection/>
    </xf>
    <xf numFmtId="186" fontId="6" fillId="0" borderId="38" xfId="56" applyNumberFormat="1" applyFont="1" applyFill="1" applyBorder="1" applyAlignment="1" applyProtection="1">
      <alignment horizontal="center" vertical="center"/>
      <protection/>
    </xf>
    <xf numFmtId="190" fontId="10" fillId="0" borderId="35" xfId="56" applyNumberFormat="1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57" xfId="56" applyFont="1" applyFill="1" applyBorder="1" applyAlignment="1">
      <alignment horizontal="center" vertical="center" wrapText="1"/>
      <protection/>
    </xf>
    <xf numFmtId="187" fontId="10" fillId="0" borderId="74" xfId="56" applyNumberFormat="1" applyFont="1" applyFill="1" applyBorder="1" applyAlignment="1" applyProtection="1">
      <alignment horizontal="center" vertical="center"/>
      <protection/>
    </xf>
    <xf numFmtId="0" fontId="6" fillId="0" borderId="71" xfId="56" applyFont="1" applyFill="1" applyBorder="1" applyAlignment="1">
      <alignment horizontal="center" vertical="center" wrapText="1"/>
      <protection/>
    </xf>
    <xf numFmtId="0" fontId="6" fillId="0" borderId="75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9" fontId="6" fillId="0" borderId="31" xfId="0" applyNumberFormat="1" applyFont="1" applyFill="1" applyBorder="1" applyAlignment="1">
      <alignment horizontal="right" vertical="center" wrapText="1"/>
    </xf>
    <xf numFmtId="49" fontId="6" fillId="0" borderId="31" xfId="56" applyNumberFormat="1" applyFont="1" applyFill="1" applyBorder="1" applyAlignment="1">
      <alignment horizontal="right" vertical="center" wrapText="1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1" fontId="10" fillId="0" borderId="31" xfId="56" applyNumberFormat="1" applyFont="1" applyFill="1" applyBorder="1" applyAlignment="1">
      <alignment horizontal="center" vertical="center" wrapText="1"/>
      <protection/>
    </xf>
    <xf numFmtId="182" fontId="10" fillId="0" borderId="38" xfId="56" applyNumberFormat="1" applyFont="1" applyFill="1" applyBorder="1" applyAlignment="1">
      <alignment horizontal="center" vertical="center" wrapText="1"/>
      <protection/>
    </xf>
    <xf numFmtId="182" fontId="10" fillId="0" borderId="39" xfId="56" applyNumberFormat="1" applyFont="1" applyFill="1" applyBorder="1" applyAlignment="1">
      <alignment horizontal="center" vertical="center" wrapText="1"/>
      <protection/>
    </xf>
    <xf numFmtId="184" fontId="27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 wrapText="1"/>
    </xf>
    <xf numFmtId="184" fontId="10" fillId="0" borderId="66" xfId="56" applyNumberFormat="1" applyFont="1" applyFill="1" applyBorder="1" applyAlignment="1">
      <alignment horizontal="center" vertical="center" wrapText="1"/>
      <protection/>
    </xf>
    <xf numFmtId="1" fontId="10" fillId="0" borderId="45" xfId="56" applyNumberFormat="1" applyFont="1" applyFill="1" applyBorder="1" applyAlignment="1">
      <alignment horizontal="center" vertical="center" wrapText="1"/>
      <protection/>
    </xf>
    <xf numFmtId="0" fontId="10" fillId="0" borderId="73" xfId="0" applyFont="1" applyFill="1" applyBorder="1" applyAlignment="1">
      <alignment horizontal="center" vertical="center" wrapText="1"/>
    </xf>
    <xf numFmtId="1" fontId="10" fillId="0" borderId="76" xfId="56" applyNumberFormat="1" applyFont="1" applyFill="1" applyBorder="1" applyAlignment="1">
      <alignment horizontal="center" vertical="center" wrapText="1"/>
      <protection/>
    </xf>
    <xf numFmtId="49" fontId="29" fillId="0" borderId="69" xfId="0" applyNumberFormat="1" applyFont="1" applyFill="1" applyBorder="1" applyAlignment="1" applyProtection="1">
      <alignment horizontal="center" vertical="center"/>
      <protection/>
    </xf>
    <xf numFmtId="49" fontId="29" fillId="0" borderId="32" xfId="0" applyNumberFormat="1" applyFont="1" applyFill="1" applyBorder="1" applyAlignment="1" applyProtection="1">
      <alignment horizontal="center" vertical="center"/>
      <protection/>
    </xf>
    <xf numFmtId="49" fontId="29" fillId="0" borderId="53" xfId="0" applyNumberFormat="1" applyFont="1" applyFill="1" applyBorder="1" applyAlignment="1" applyProtection="1">
      <alignment horizontal="center" vertical="center"/>
      <protection/>
    </xf>
    <xf numFmtId="49" fontId="29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>
      <alignment horizontal="center" vertical="center" wrapText="1"/>
      <protection/>
    </xf>
    <xf numFmtId="184" fontId="10" fillId="0" borderId="77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185" fontId="19" fillId="33" borderId="78" xfId="56" applyNumberFormat="1" applyFont="1" applyFill="1" applyBorder="1" applyAlignment="1" applyProtection="1">
      <alignment vertical="center"/>
      <protection/>
    </xf>
    <xf numFmtId="0" fontId="6" fillId="0" borderId="79" xfId="0" applyNumberFormat="1" applyFont="1" applyBorder="1" applyAlignment="1">
      <alignment horizontal="center" vertical="center"/>
    </xf>
    <xf numFmtId="49" fontId="6" fillId="0" borderId="80" xfId="0" applyNumberFormat="1" applyFont="1" applyFill="1" applyBorder="1" applyAlignment="1">
      <alignment horizontal="center" vertical="center"/>
    </xf>
    <xf numFmtId="49" fontId="6" fillId="0" borderId="81" xfId="0" applyNumberFormat="1" applyFont="1" applyFill="1" applyBorder="1" applyAlignment="1">
      <alignment horizontal="center" vertical="center"/>
    </xf>
    <xf numFmtId="0" fontId="20" fillId="0" borderId="82" xfId="0" applyNumberFormat="1" applyFont="1" applyFill="1" applyBorder="1" applyAlignment="1" applyProtection="1">
      <alignment horizontal="center" vertical="center"/>
      <protection/>
    </xf>
    <xf numFmtId="184" fontId="10" fillId="0" borderId="83" xfId="0" applyNumberFormat="1" applyFont="1" applyFill="1" applyBorder="1" applyAlignment="1" applyProtection="1">
      <alignment horizontal="center" vertical="center"/>
      <protection/>
    </xf>
    <xf numFmtId="1" fontId="10" fillId="0" borderId="84" xfId="0" applyNumberFormat="1" applyFont="1" applyFill="1" applyBorder="1" applyAlignment="1" applyProtection="1">
      <alignment horizontal="center" vertical="center"/>
      <protection/>
    </xf>
    <xf numFmtId="0" fontId="6" fillId="0" borderId="85" xfId="0" applyNumberFormat="1" applyFont="1" applyFill="1" applyBorder="1" applyAlignment="1">
      <alignment horizontal="center" vertical="center" wrapText="1"/>
    </xf>
    <xf numFmtId="0" fontId="6" fillId="0" borderId="80" xfId="0" applyNumberFormat="1" applyFont="1" applyFill="1" applyBorder="1" applyAlignment="1">
      <alignment horizontal="center" vertical="center" wrapText="1"/>
    </xf>
    <xf numFmtId="0" fontId="6" fillId="0" borderId="86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 wrapText="1"/>
    </xf>
    <xf numFmtId="0" fontId="6" fillId="0" borderId="87" xfId="0" applyNumberFormat="1" applyFont="1" applyFill="1" applyBorder="1" applyAlignment="1">
      <alignment horizontal="center" vertical="center" wrapText="1"/>
    </xf>
    <xf numFmtId="0" fontId="6" fillId="0" borderId="88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right" vertical="center" wrapText="1"/>
    </xf>
    <xf numFmtId="0" fontId="6" fillId="0" borderId="80" xfId="0" applyNumberFormat="1" applyFont="1" applyFill="1" applyBorder="1" applyAlignment="1">
      <alignment horizontal="center" vertical="center"/>
    </xf>
    <xf numFmtId="0" fontId="20" fillId="0" borderId="87" xfId="0" applyNumberFormat="1" applyFont="1" applyFill="1" applyBorder="1" applyAlignment="1" applyProtection="1">
      <alignment horizontal="center" vertical="center"/>
      <protection/>
    </xf>
    <xf numFmtId="184" fontId="6" fillId="0" borderId="90" xfId="0" applyNumberFormat="1" applyFont="1" applyFill="1" applyBorder="1" applyAlignment="1" applyProtection="1">
      <alignment horizontal="center" vertical="center"/>
      <protection/>
    </xf>
    <xf numFmtId="1" fontId="6" fillId="0" borderId="84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 wrapText="1"/>
    </xf>
    <xf numFmtId="184" fontId="6" fillId="32" borderId="90" xfId="0" applyNumberFormat="1" applyFont="1" applyFill="1" applyBorder="1" applyAlignment="1" applyProtection="1">
      <alignment horizontal="center" vertical="center"/>
      <protection/>
    </xf>
    <xf numFmtId="0" fontId="10" fillId="0" borderId="91" xfId="0" applyFont="1" applyFill="1" applyBorder="1" applyAlignment="1">
      <alignment horizontal="center" vertical="center" wrapText="1"/>
    </xf>
    <xf numFmtId="184" fontId="10" fillId="0" borderId="92" xfId="0" applyNumberFormat="1" applyFont="1" applyFill="1" applyBorder="1" applyAlignment="1" applyProtection="1">
      <alignment horizontal="center" vertical="center"/>
      <protection/>
    </xf>
    <xf numFmtId="1" fontId="10" fillId="0" borderId="80" xfId="0" applyNumberFormat="1" applyFont="1" applyFill="1" applyBorder="1" applyAlignment="1">
      <alignment horizontal="center" vertical="center"/>
    </xf>
    <xf numFmtId="0" fontId="10" fillId="0" borderId="80" xfId="0" applyNumberFormat="1" applyFont="1" applyFill="1" applyBorder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 wrapText="1"/>
    </xf>
    <xf numFmtId="49" fontId="6" fillId="0" borderId="95" xfId="0" applyNumberFormat="1" applyFont="1" applyFill="1" applyBorder="1" applyAlignment="1">
      <alignment horizontal="left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20" fillId="0" borderId="97" xfId="0" applyNumberFormat="1" applyFont="1" applyFill="1" applyBorder="1" applyAlignment="1" applyProtection="1">
      <alignment horizontal="center" vertical="center"/>
      <protection/>
    </xf>
    <xf numFmtId="0" fontId="10" fillId="32" borderId="95" xfId="0" applyFont="1" applyFill="1" applyBorder="1" applyAlignment="1">
      <alignment horizontal="center" vertical="center" wrapText="1"/>
    </xf>
    <xf numFmtId="184" fontId="6" fillId="32" borderId="96" xfId="0" applyNumberFormat="1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32" borderId="80" xfId="0" applyFont="1" applyFill="1" applyBorder="1" applyAlignment="1">
      <alignment horizontal="center" vertical="center" wrapText="1"/>
    </xf>
    <xf numFmtId="0" fontId="6" fillId="32" borderId="79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1" fontId="10" fillId="0" borderId="93" xfId="0" applyNumberFormat="1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 wrapText="1"/>
    </xf>
    <xf numFmtId="49" fontId="29" fillId="0" borderId="31" xfId="56" applyNumberFormat="1" applyFont="1" applyFill="1" applyBorder="1" applyAlignment="1">
      <alignment horizontal="left" vertical="center" wrapText="1"/>
      <protection/>
    </xf>
    <xf numFmtId="185" fontId="29" fillId="0" borderId="12" xfId="56" applyNumberFormat="1" applyFont="1" applyFill="1" applyBorder="1" applyAlignment="1" applyProtection="1">
      <alignment horizontal="center" vertical="center"/>
      <protection/>
    </xf>
    <xf numFmtId="0" fontId="29" fillId="0" borderId="13" xfId="56" applyFont="1" applyFill="1" applyBorder="1" applyAlignment="1">
      <alignment horizontal="center" vertical="center" wrapText="1"/>
      <protection/>
    </xf>
    <xf numFmtId="0" fontId="29" fillId="0" borderId="14" xfId="56" applyFont="1" applyFill="1" applyBorder="1" applyAlignment="1">
      <alignment horizontal="center" vertical="center" wrapText="1"/>
      <protection/>
    </xf>
    <xf numFmtId="0" fontId="24" fillId="0" borderId="13" xfId="56" applyFont="1" applyFill="1" applyBorder="1" applyAlignment="1">
      <alignment horizontal="center" vertical="center" wrapText="1"/>
      <protection/>
    </xf>
    <xf numFmtId="0" fontId="24" fillId="0" borderId="14" xfId="56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185" fontId="6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71" xfId="56" applyFont="1" applyFill="1" applyBorder="1" applyAlignment="1">
      <alignment horizontal="center" vertical="center" wrapText="1"/>
      <protection/>
    </xf>
    <xf numFmtId="0" fontId="6" fillId="0" borderId="101" xfId="56" applyFont="1" applyFill="1" applyBorder="1" applyAlignment="1">
      <alignment horizontal="center" vertical="center" wrapText="1"/>
      <protection/>
    </xf>
    <xf numFmtId="0" fontId="10" fillId="0" borderId="30" xfId="56" applyFont="1" applyFill="1" applyBorder="1" applyAlignment="1">
      <alignment horizontal="center" vertical="center" wrapText="1"/>
      <protection/>
    </xf>
    <xf numFmtId="49" fontId="6" fillId="0" borderId="89" xfId="0" applyNumberFormat="1" applyFont="1" applyFill="1" applyBorder="1" applyAlignment="1">
      <alignment vertical="center" wrapText="1"/>
    </xf>
    <xf numFmtId="1" fontId="10" fillId="32" borderId="80" xfId="0" applyNumberFormat="1" applyFont="1" applyFill="1" applyBorder="1" applyAlignment="1">
      <alignment horizontal="center" vertical="center"/>
    </xf>
    <xf numFmtId="0" fontId="10" fillId="32" borderId="80" xfId="0" applyNumberFormat="1" applyFont="1" applyFill="1" applyBorder="1" applyAlignment="1">
      <alignment horizontal="center" vertical="center"/>
    </xf>
    <xf numFmtId="0" fontId="10" fillId="32" borderId="91" xfId="0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left" vertical="center" wrapText="1"/>
    </xf>
    <xf numFmtId="0" fontId="20" fillId="32" borderId="87" xfId="0" applyNumberFormat="1" applyFont="1" applyFill="1" applyBorder="1" applyAlignment="1" applyProtection="1">
      <alignment horizontal="center" vertical="center"/>
      <protection/>
    </xf>
    <xf numFmtId="184" fontId="10" fillId="32" borderId="25" xfId="0" applyNumberFormat="1" applyFont="1" applyFill="1" applyBorder="1" applyAlignment="1" applyProtection="1">
      <alignment horizontal="center" vertical="center"/>
      <protection/>
    </xf>
    <xf numFmtId="0" fontId="10" fillId="32" borderId="80" xfId="0" applyFont="1" applyFill="1" applyBorder="1" applyAlignment="1">
      <alignment horizontal="center" vertical="center" wrapText="1"/>
    </xf>
    <xf numFmtId="0" fontId="10" fillId="32" borderId="87" xfId="0" applyFont="1" applyFill="1" applyBorder="1" applyAlignment="1">
      <alignment horizontal="center" vertical="center" wrapText="1"/>
    </xf>
    <xf numFmtId="184" fontId="6" fillId="32" borderId="79" xfId="0" applyNumberFormat="1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left" vertical="center" wrapText="1"/>
    </xf>
    <xf numFmtId="49" fontId="6" fillId="0" borderId="102" xfId="0" applyNumberFormat="1" applyFont="1" applyFill="1" applyBorder="1" applyAlignment="1">
      <alignment horizontal="left" vertical="center" wrapText="1"/>
    </xf>
    <xf numFmtId="184" fontId="26" fillId="0" borderId="0" xfId="56" applyNumberFormat="1" applyFont="1" applyFill="1" applyBorder="1" applyAlignment="1">
      <alignment horizontal="center" vertical="center" wrapText="1"/>
      <protection/>
    </xf>
    <xf numFmtId="49" fontId="6" fillId="0" borderId="31" xfId="56" applyNumberFormat="1" applyFont="1" applyFill="1" applyBorder="1" applyAlignment="1">
      <alignment horizontal="center" vertical="center" wrapText="1"/>
      <protection/>
    </xf>
    <xf numFmtId="49" fontId="6" fillId="0" borderId="20" xfId="56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84" fontId="6" fillId="32" borderId="90" xfId="0" applyNumberFormat="1" applyFont="1" applyFill="1" applyBorder="1" applyAlignment="1">
      <alignment horizontal="center" vertical="center"/>
    </xf>
    <xf numFmtId="1" fontId="6" fillId="0" borderId="103" xfId="0" applyNumberFormat="1" applyFont="1" applyBorder="1" applyAlignment="1">
      <alignment horizontal="center" vertical="center"/>
    </xf>
    <xf numFmtId="182" fontId="6" fillId="0" borderId="104" xfId="0" applyNumberFormat="1" applyFont="1" applyBorder="1" applyAlignment="1">
      <alignment horizontal="center" vertical="center" wrapText="1"/>
    </xf>
    <xf numFmtId="1" fontId="6" fillId="0" borderId="80" xfId="0" applyNumberFormat="1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 wrapText="1"/>
    </xf>
    <xf numFmtId="182" fontId="6" fillId="0" borderId="89" xfId="0" applyNumberFormat="1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185" fontId="6" fillId="0" borderId="12" xfId="56" applyNumberFormat="1" applyFont="1" applyFill="1" applyBorder="1" applyAlignment="1" applyProtection="1">
      <alignment horizontal="left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182" fontId="6" fillId="32" borderId="78" xfId="0" applyNumberFormat="1" applyFont="1" applyFill="1" applyBorder="1" applyAlignment="1" applyProtection="1">
      <alignment vertical="center"/>
      <protection/>
    </xf>
    <xf numFmtId="182" fontId="6" fillId="32" borderId="0" xfId="0" applyNumberFormat="1" applyFont="1" applyFill="1" applyBorder="1" applyAlignment="1" applyProtection="1">
      <alignment vertical="center"/>
      <protection/>
    </xf>
    <xf numFmtId="182" fontId="6" fillId="32" borderId="25" xfId="0" applyNumberFormat="1" applyFont="1" applyFill="1" applyBorder="1" applyAlignment="1" applyProtection="1">
      <alignment vertical="center"/>
      <protection/>
    </xf>
    <xf numFmtId="182" fontId="6" fillId="37" borderId="0" xfId="0" applyNumberFormat="1" applyFont="1" applyFill="1" applyBorder="1" applyAlignment="1" applyProtection="1">
      <alignment vertical="center"/>
      <protection/>
    </xf>
    <xf numFmtId="184" fontId="32" fillId="37" borderId="0" xfId="0" applyNumberFormat="1" applyFont="1" applyFill="1" applyBorder="1" applyAlignment="1">
      <alignment horizontal="center" vertical="center"/>
    </xf>
    <xf numFmtId="182" fontId="10" fillId="37" borderId="0" xfId="0" applyNumberFormat="1" applyFont="1" applyFill="1" applyBorder="1" applyAlignment="1" applyProtection="1">
      <alignment horizontal="center" vertical="center"/>
      <protection/>
    </xf>
    <xf numFmtId="0" fontId="10" fillId="37" borderId="0" xfId="0" applyFont="1" applyFill="1" applyBorder="1" applyAlignment="1" applyProtection="1">
      <alignment horizontal="right" vertical="center"/>
      <protection/>
    </xf>
    <xf numFmtId="182" fontId="6" fillId="37" borderId="92" xfId="0" applyNumberFormat="1" applyFont="1" applyFill="1" applyBorder="1" applyAlignment="1" applyProtection="1">
      <alignment vertical="center"/>
      <protection/>
    </xf>
    <xf numFmtId="183" fontId="6" fillId="37" borderId="0" xfId="0" applyNumberFormat="1" applyFont="1" applyFill="1" applyBorder="1" applyAlignment="1" applyProtection="1">
      <alignment vertical="center"/>
      <protection/>
    </xf>
    <xf numFmtId="0" fontId="24" fillId="0" borderId="18" xfId="56" applyFont="1" applyFill="1" applyBorder="1" applyAlignment="1">
      <alignment horizontal="center" vertical="center" wrapText="1"/>
      <protection/>
    </xf>
    <xf numFmtId="1" fontId="10" fillId="0" borderId="89" xfId="0" applyNumberFormat="1" applyFont="1" applyFill="1" applyBorder="1" applyAlignment="1" applyProtection="1">
      <alignment horizontal="center" vertical="center"/>
      <protection/>
    </xf>
    <xf numFmtId="182" fontId="6" fillId="0" borderId="89" xfId="0" applyNumberFormat="1" applyFont="1" applyFill="1" applyBorder="1" applyAlignment="1">
      <alignment horizontal="center" vertical="center" wrapText="1"/>
    </xf>
    <xf numFmtId="182" fontId="10" fillId="0" borderId="88" xfId="0" applyNumberFormat="1" applyFont="1" applyFill="1" applyBorder="1" applyAlignment="1">
      <alignment horizontal="center" vertical="center" wrapText="1"/>
    </xf>
    <xf numFmtId="182" fontId="10" fillId="32" borderId="89" xfId="0" applyNumberFormat="1" applyFont="1" applyFill="1" applyBorder="1" applyAlignment="1">
      <alignment horizontal="center" vertical="center" wrapText="1"/>
    </xf>
    <xf numFmtId="182" fontId="10" fillId="32" borderId="105" xfId="0" applyNumberFormat="1" applyFont="1" applyFill="1" applyBorder="1" applyAlignment="1">
      <alignment horizontal="center" vertical="center" wrapText="1"/>
    </xf>
    <xf numFmtId="182" fontId="10" fillId="32" borderId="88" xfId="0" applyNumberFormat="1" applyFont="1" applyFill="1" applyBorder="1" applyAlignment="1">
      <alignment horizontal="center" vertical="center" wrapText="1"/>
    </xf>
    <xf numFmtId="182" fontId="10" fillId="0" borderId="104" xfId="0" applyNumberFormat="1" applyFont="1" applyBorder="1" applyAlignment="1">
      <alignment horizontal="center" vertical="center" wrapText="1"/>
    </xf>
    <xf numFmtId="0" fontId="24" fillId="0" borderId="31" xfId="56" applyFont="1" applyFill="1" applyBorder="1" applyAlignment="1">
      <alignment horizontal="center" vertical="center" wrapText="1"/>
      <protection/>
    </xf>
    <xf numFmtId="1" fontId="10" fillId="0" borderId="103" xfId="0" applyNumberFormat="1" applyFont="1" applyFill="1" applyBorder="1" applyAlignment="1">
      <alignment horizontal="center" vertical="center"/>
    </xf>
    <xf numFmtId="1" fontId="6" fillId="0" borderId="103" xfId="0" applyNumberFormat="1" applyFont="1" applyFill="1" applyBorder="1" applyAlignment="1">
      <alignment horizontal="center" vertical="center"/>
    </xf>
    <xf numFmtId="1" fontId="10" fillId="32" borderId="103" xfId="0" applyNumberFormat="1" applyFont="1" applyFill="1" applyBorder="1" applyAlignment="1">
      <alignment horizontal="center" vertical="center"/>
    </xf>
    <xf numFmtId="1" fontId="10" fillId="32" borderId="106" xfId="0" applyNumberFormat="1" applyFont="1" applyFill="1" applyBorder="1" applyAlignment="1">
      <alignment horizontal="center" vertical="center"/>
    </xf>
    <xf numFmtId="1" fontId="10" fillId="32" borderId="107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184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27" xfId="56" applyNumberFormat="1" applyFont="1" applyFill="1" applyBorder="1" applyAlignment="1">
      <alignment horizontal="center" vertical="center" wrapText="1"/>
      <protection/>
    </xf>
    <xf numFmtId="0" fontId="29" fillId="0" borderId="50" xfId="56" applyFont="1" applyFill="1" applyBorder="1" applyAlignment="1">
      <alignment horizontal="center" vertical="center" wrapText="1"/>
      <protection/>
    </xf>
    <xf numFmtId="0" fontId="6" fillId="0" borderId="108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183" fontId="10" fillId="0" borderId="0" xfId="56" applyNumberFormat="1" applyFont="1" applyFill="1" applyBorder="1" applyAlignment="1" applyProtection="1">
      <alignment vertical="center"/>
      <protection/>
    </xf>
    <xf numFmtId="184" fontId="2" fillId="0" borderId="0" xfId="56" applyNumberFormat="1" applyFont="1" applyFill="1" applyBorder="1" applyAlignment="1">
      <alignment horizontal="center" vertical="center" wrapText="1"/>
      <protection/>
    </xf>
    <xf numFmtId="183" fontId="10" fillId="0" borderId="13" xfId="56" applyNumberFormat="1" applyFont="1" applyFill="1" applyBorder="1" applyAlignment="1" applyProtection="1">
      <alignment vertical="center"/>
      <protection/>
    </xf>
    <xf numFmtId="184" fontId="10" fillId="0" borderId="13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vertical="center"/>
      <protection/>
    </xf>
    <xf numFmtId="1" fontId="10" fillId="0" borderId="57" xfId="56" applyNumberFormat="1" applyFont="1" applyFill="1" applyBorder="1" applyAlignment="1">
      <alignment horizontal="center" vertical="center" wrapText="1"/>
      <protection/>
    </xf>
    <xf numFmtId="1" fontId="10" fillId="0" borderId="14" xfId="56" applyNumberFormat="1" applyFont="1" applyFill="1" applyBorder="1" applyAlignment="1">
      <alignment horizontal="center" vertical="center" wrapText="1"/>
      <protection/>
    </xf>
    <xf numFmtId="0" fontId="77" fillId="0" borderId="10" xfId="56" applyFont="1" applyFill="1" applyBorder="1" applyAlignment="1">
      <alignment horizontal="center" vertical="center" wrapText="1"/>
      <protection/>
    </xf>
    <xf numFmtId="0" fontId="77" fillId="0" borderId="12" xfId="56" applyFont="1" applyFill="1" applyBorder="1" applyAlignment="1">
      <alignment horizontal="center" vertical="center" wrapText="1"/>
      <protection/>
    </xf>
    <xf numFmtId="0" fontId="77" fillId="0" borderId="52" xfId="56" applyFont="1" applyFill="1" applyBorder="1" applyAlignment="1">
      <alignment horizontal="center" vertical="center" wrapText="1"/>
      <protection/>
    </xf>
    <xf numFmtId="1" fontId="10" fillId="0" borderId="37" xfId="56" applyNumberFormat="1" applyFont="1" applyFill="1" applyBorder="1" applyAlignment="1">
      <alignment horizontal="center" vertical="center" wrapText="1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/>
    </xf>
    <xf numFmtId="1" fontId="77" fillId="0" borderId="42" xfId="56" applyNumberFormat="1" applyFont="1" applyFill="1" applyBorder="1" applyAlignment="1" applyProtection="1">
      <alignment horizontal="center" vertical="center"/>
      <protection/>
    </xf>
    <xf numFmtId="1" fontId="77" fillId="0" borderId="45" xfId="56" applyNumberFormat="1" applyFont="1" applyFill="1" applyBorder="1" applyAlignment="1" applyProtection="1">
      <alignment horizontal="center" vertical="center"/>
      <protection/>
    </xf>
    <xf numFmtId="0" fontId="77" fillId="0" borderId="16" xfId="0" applyFont="1" applyFill="1" applyBorder="1" applyAlignment="1">
      <alignment horizontal="center" vertical="center" wrapText="1"/>
    </xf>
    <xf numFmtId="1" fontId="77" fillId="0" borderId="64" xfId="0" applyNumberFormat="1" applyFont="1" applyFill="1" applyBorder="1" applyAlignment="1" applyProtection="1">
      <alignment horizontal="center" vertical="center"/>
      <protection/>
    </xf>
    <xf numFmtId="184" fontId="10" fillId="0" borderId="38" xfId="56" applyNumberFormat="1" applyFont="1" applyFill="1" applyBorder="1" applyAlignment="1" applyProtection="1">
      <alignment horizontal="center" vertical="center"/>
      <protection/>
    </xf>
    <xf numFmtId="184" fontId="10" fillId="0" borderId="52" xfId="56" applyNumberFormat="1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horizontal="left" vertical="top" wrapText="1"/>
    </xf>
    <xf numFmtId="0" fontId="10" fillId="0" borderId="52" xfId="0" applyFont="1" applyFill="1" applyBorder="1" applyAlignment="1">
      <alignment horizontal="left" vertical="top" wrapText="1"/>
    </xf>
    <xf numFmtId="1" fontId="77" fillId="0" borderId="109" xfId="0" applyNumberFormat="1" applyFont="1" applyFill="1" applyBorder="1" applyAlignment="1" applyProtection="1">
      <alignment horizontal="center" vertical="center"/>
      <protection/>
    </xf>
    <xf numFmtId="1" fontId="18" fillId="0" borderId="27" xfId="56" applyNumberFormat="1" applyFont="1" applyFill="1" applyBorder="1" applyAlignment="1">
      <alignment horizontal="center" vertical="center" wrapText="1"/>
      <protection/>
    </xf>
    <xf numFmtId="184" fontId="10" fillId="0" borderId="45" xfId="56" applyNumberFormat="1" applyFont="1" applyFill="1" applyBorder="1" applyAlignment="1">
      <alignment horizontal="center" vertical="center" wrapText="1"/>
      <protection/>
    </xf>
    <xf numFmtId="184" fontId="10" fillId="0" borderId="76" xfId="56" applyNumberFormat="1" applyFont="1" applyFill="1" applyBorder="1" applyAlignment="1">
      <alignment horizontal="center" vertical="center" wrapText="1"/>
      <protection/>
    </xf>
    <xf numFmtId="184" fontId="10" fillId="0" borderId="110" xfId="56" applyNumberFormat="1" applyFont="1" applyFill="1" applyBorder="1" applyAlignment="1">
      <alignment horizontal="center" vertical="center" wrapText="1"/>
      <protection/>
    </xf>
    <xf numFmtId="184" fontId="18" fillId="0" borderId="73" xfId="56" applyNumberFormat="1" applyFont="1" applyFill="1" applyBorder="1" applyAlignment="1">
      <alignment horizontal="center" vertical="center" wrapText="1"/>
      <protection/>
    </xf>
    <xf numFmtId="184" fontId="77" fillId="0" borderId="73" xfId="0" applyNumberFormat="1" applyFont="1" applyFill="1" applyBorder="1" applyAlignment="1" applyProtection="1">
      <alignment horizontal="center" vertical="center"/>
      <protection/>
    </xf>
    <xf numFmtId="184" fontId="77" fillId="0" borderId="42" xfId="0" applyNumberFormat="1" applyFont="1" applyFill="1" applyBorder="1" applyAlignment="1" applyProtection="1">
      <alignment horizontal="center" vertical="center"/>
      <protection/>
    </xf>
    <xf numFmtId="184" fontId="77" fillId="0" borderId="45" xfId="0" applyNumberFormat="1" applyFont="1" applyFill="1" applyBorder="1" applyAlignment="1" applyProtection="1">
      <alignment horizontal="center" vertical="center"/>
      <protection/>
    </xf>
    <xf numFmtId="184" fontId="77" fillId="0" borderId="76" xfId="0" applyNumberFormat="1" applyFont="1" applyFill="1" applyBorder="1" applyAlignment="1" applyProtection="1">
      <alignment horizontal="center" vertical="center"/>
      <protection/>
    </xf>
    <xf numFmtId="184" fontId="18" fillId="0" borderId="110" xfId="56" applyNumberFormat="1" applyFont="1" applyFill="1" applyBorder="1" applyAlignment="1">
      <alignment horizontal="center" vertical="center" wrapText="1"/>
      <protection/>
    </xf>
    <xf numFmtId="184" fontId="18" fillId="0" borderId="49" xfId="56" applyNumberFormat="1" applyFont="1" applyFill="1" applyBorder="1" applyAlignment="1">
      <alignment horizontal="center" vertical="center" wrapText="1"/>
      <protection/>
    </xf>
    <xf numFmtId="184" fontId="18" fillId="0" borderId="111" xfId="56" applyNumberFormat="1" applyFont="1" applyFill="1" applyBorder="1" applyAlignment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vertical="center"/>
      <protection/>
    </xf>
    <xf numFmtId="183" fontId="6" fillId="0" borderId="13" xfId="56" applyNumberFormat="1" applyFont="1" applyFill="1" applyBorder="1" applyAlignment="1" applyProtection="1">
      <alignment vertical="center"/>
      <protection/>
    </xf>
    <xf numFmtId="188" fontId="10" fillId="0" borderId="13" xfId="56" applyNumberFormat="1" applyFont="1" applyFill="1" applyBorder="1" applyAlignment="1" applyProtection="1">
      <alignment horizontal="center" vertical="center"/>
      <protection/>
    </xf>
    <xf numFmtId="184" fontId="77" fillId="0" borderId="76" xfId="56" applyNumberFormat="1" applyFont="1" applyFill="1" applyBorder="1" applyAlignment="1">
      <alignment horizontal="center" vertical="center" wrapText="1"/>
      <protection/>
    </xf>
    <xf numFmtId="188" fontId="10" fillId="0" borderId="0" xfId="56" applyNumberFormat="1" applyFont="1" applyFill="1" applyBorder="1" applyAlignment="1" applyProtection="1">
      <alignment vertical="center"/>
      <protection/>
    </xf>
    <xf numFmtId="1" fontId="10" fillId="32" borderId="13" xfId="56" applyNumberFormat="1" applyFont="1" applyFill="1" applyBorder="1" applyAlignment="1">
      <alignment horizontal="center" vertical="center" wrapText="1"/>
      <protection/>
    </xf>
    <xf numFmtId="185" fontId="6" fillId="0" borderId="29" xfId="56" applyNumberFormat="1" applyFont="1" applyFill="1" applyBorder="1" applyAlignment="1" applyProtection="1">
      <alignment vertical="center"/>
      <protection/>
    </xf>
    <xf numFmtId="49" fontId="6" fillId="0" borderId="30" xfId="56" applyNumberFormat="1" applyFont="1" applyFill="1" applyBorder="1" applyAlignment="1" applyProtection="1">
      <alignment horizontal="center" vertical="center"/>
      <protection/>
    </xf>
    <xf numFmtId="185" fontId="10" fillId="0" borderId="11" xfId="56" applyNumberFormat="1" applyFont="1" applyFill="1" applyBorder="1" applyAlignment="1" applyProtection="1">
      <alignment horizontal="right" vertical="center"/>
      <protection/>
    </xf>
    <xf numFmtId="185" fontId="10" fillId="0" borderId="11" xfId="56" applyNumberFormat="1" applyFont="1" applyFill="1" applyBorder="1" applyAlignment="1" applyProtection="1">
      <alignment horizontal="center" vertical="center"/>
      <protection/>
    </xf>
    <xf numFmtId="184" fontId="10" fillId="0" borderId="11" xfId="56" applyNumberFormat="1" applyFont="1" applyFill="1" applyBorder="1" applyAlignment="1" applyProtection="1">
      <alignment horizontal="center" vertical="center"/>
      <protection/>
    </xf>
    <xf numFmtId="185" fontId="10" fillId="0" borderId="71" xfId="56" applyNumberFormat="1" applyFont="1" applyFill="1" applyBorder="1" applyAlignment="1" applyProtection="1">
      <alignment horizontal="right" vertical="center"/>
      <protection/>
    </xf>
    <xf numFmtId="49" fontId="10" fillId="0" borderId="30" xfId="56" applyNumberFormat="1" applyFont="1" applyFill="1" applyBorder="1" applyAlignment="1">
      <alignment vertical="center" wrapText="1"/>
      <protection/>
    </xf>
    <xf numFmtId="185" fontId="10" fillId="0" borderId="101" xfId="56" applyNumberFormat="1" applyFont="1" applyFill="1" applyBorder="1" applyAlignment="1" applyProtection="1">
      <alignment horizontal="right" vertical="center"/>
      <protection/>
    </xf>
    <xf numFmtId="185" fontId="10" fillId="0" borderId="71" xfId="56" applyNumberFormat="1" applyFont="1" applyFill="1" applyBorder="1" applyAlignment="1" applyProtection="1">
      <alignment horizontal="center" vertical="center"/>
      <protection/>
    </xf>
    <xf numFmtId="185" fontId="10" fillId="0" borderId="30" xfId="56" applyNumberFormat="1" applyFont="1" applyFill="1" applyBorder="1" applyAlignment="1" applyProtection="1">
      <alignment horizontal="center" vertical="center"/>
      <protection/>
    </xf>
    <xf numFmtId="185" fontId="10" fillId="0" borderId="101" xfId="56" applyNumberFormat="1" applyFont="1" applyFill="1" applyBorder="1" applyAlignment="1" applyProtection="1">
      <alignment horizontal="center" vertical="center"/>
      <protection/>
    </xf>
    <xf numFmtId="186" fontId="6" fillId="0" borderId="40" xfId="56" applyNumberFormat="1" applyFont="1" applyFill="1" applyBorder="1" applyAlignment="1">
      <alignment horizontal="center" vertical="center" wrapText="1"/>
      <protection/>
    </xf>
    <xf numFmtId="184" fontId="10" fillId="0" borderId="71" xfId="56" applyNumberFormat="1" applyFont="1" applyFill="1" applyBorder="1" applyAlignment="1" applyProtection="1">
      <alignment horizontal="center" vertical="center"/>
      <protection/>
    </xf>
    <xf numFmtId="184" fontId="10" fillId="0" borderId="10" xfId="56" applyNumberFormat="1" applyFont="1" applyFill="1" applyBorder="1" applyAlignment="1" applyProtection="1">
      <alignment horizontal="center" vertical="center"/>
      <protection/>
    </xf>
    <xf numFmtId="184" fontId="10" fillId="0" borderId="101" xfId="56" applyNumberFormat="1" applyFont="1" applyFill="1" applyBorder="1" applyAlignment="1" applyProtection="1">
      <alignment horizontal="center" vertical="center"/>
      <protection/>
    </xf>
    <xf numFmtId="183" fontId="10" fillId="0" borderId="45" xfId="56" applyNumberFormat="1" applyFont="1" applyFill="1" applyBorder="1" applyAlignment="1" applyProtection="1">
      <alignment horizontal="center" vertical="center"/>
      <protection/>
    </xf>
    <xf numFmtId="190" fontId="10" fillId="0" borderId="45" xfId="56" applyNumberFormat="1" applyFont="1" applyFill="1" applyBorder="1" applyAlignment="1" applyProtection="1">
      <alignment horizontal="center" vertical="center"/>
      <protection/>
    </xf>
    <xf numFmtId="183" fontId="77" fillId="0" borderId="45" xfId="56" applyNumberFormat="1" applyFont="1" applyFill="1" applyBorder="1" applyAlignment="1" applyProtection="1">
      <alignment horizontal="center" vertical="center"/>
      <protection/>
    </xf>
    <xf numFmtId="0" fontId="6" fillId="38" borderId="36" xfId="56" applyFont="1" applyFill="1" applyBorder="1" applyAlignment="1">
      <alignment horizontal="center" vertical="center" wrapText="1"/>
      <protection/>
    </xf>
    <xf numFmtId="0" fontId="10" fillId="32" borderId="97" xfId="0" applyFont="1" applyFill="1" applyBorder="1" applyAlignment="1">
      <alignment horizontal="center" vertical="center" wrapText="1"/>
    </xf>
    <xf numFmtId="0" fontId="6" fillId="0" borderId="35" xfId="56" applyFont="1" applyFill="1" applyBorder="1" applyAlignment="1">
      <alignment horizontal="center" vertical="center" wrapText="1"/>
      <protection/>
    </xf>
    <xf numFmtId="49" fontId="10" fillId="38" borderId="13" xfId="0" applyNumberFormat="1" applyFont="1" applyFill="1" applyBorder="1" applyAlignment="1">
      <alignment horizontal="center" vertical="center" wrapText="1"/>
    </xf>
    <xf numFmtId="0" fontId="6" fillId="38" borderId="13" xfId="56" applyFont="1" applyFill="1" applyBorder="1" applyAlignment="1">
      <alignment horizontal="center" vertical="center" wrapText="1"/>
      <protection/>
    </xf>
    <xf numFmtId="0" fontId="6" fillId="38" borderId="13" xfId="0" applyNumberFormat="1" applyFont="1" applyFill="1" applyBorder="1" applyAlignment="1" applyProtection="1">
      <alignment horizontal="center" vertical="center"/>
      <protection/>
    </xf>
    <xf numFmtId="0" fontId="6" fillId="38" borderId="13" xfId="56" applyNumberFormat="1" applyFont="1" applyFill="1" applyBorder="1" applyAlignment="1" applyProtection="1">
      <alignment vertical="center"/>
      <protection/>
    </xf>
    <xf numFmtId="1" fontId="6" fillId="38" borderId="18" xfId="56" applyNumberFormat="1" applyFont="1" applyFill="1" applyBorder="1" applyAlignment="1">
      <alignment horizontal="center" vertical="center"/>
      <protection/>
    </xf>
    <xf numFmtId="0" fontId="6" fillId="38" borderId="13" xfId="0" applyFont="1" applyFill="1" applyBorder="1" applyAlignment="1">
      <alignment horizontal="center" vertical="center" wrapText="1"/>
    </xf>
    <xf numFmtId="0" fontId="6" fillId="38" borderId="23" xfId="56" applyFont="1" applyFill="1" applyBorder="1" applyAlignment="1">
      <alignment horizontal="center" vertical="center" wrapText="1"/>
      <protection/>
    </xf>
    <xf numFmtId="182" fontId="6" fillId="38" borderId="14" xfId="0" applyNumberFormat="1" applyFont="1" applyFill="1" applyBorder="1" applyAlignment="1">
      <alignment horizontal="center" vertical="center" wrapText="1"/>
    </xf>
    <xf numFmtId="49" fontId="10" fillId="38" borderId="30" xfId="0" applyNumberFormat="1" applyFont="1" applyFill="1" applyBorder="1" applyAlignment="1" applyProtection="1">
      <alignment horizontal="center" vertical="center"/>
      <protection/>
    </xf>
    <xf numFmtId="49" fontId="26" fillId="38" borderId="11" xfId="0" applyNumberFormat="1" applyFont="1" applyFill="1" applyBorder="1" applyAlignment="1">
      <alignment horizontal="center" vertical="center" wrapText="1"/>
    </xf>
    <xf numFmtId="49" fontId="10" fillId="38" borderId="11" xfId="0" applyNumberFormat="1" applyFont="1" applyFill="1" applyBorder="1" applyAlignment="1">
      <alignment horizontal="center" vertical="center" wrapText="1"/>
    </xf>
    <xf numFmtId="0" fontId="6" fillId="38" borderId="11" xfId="56" applyFont="1" applyFill="1" applyBorder="1" applyAlignment="1">
      <alignment horizontal="center" vertical="center" wrapText="1"/>
      <protection/>
    </xf>
    <xf numFmtId="0" fontId="6" fillId="38" borderId="11" xfId="0" applyNumberFormat="1" applyFont="1" applyFill="1" applyBorder="1" applyAlignment="1" applyProtection="1">
      <alignment horizontal="center" vertical="center"/>
      <protection/>
    </xf>
    <xf numFmtId="0" fontId="6" fillId="38" borderId="11" xfId="56" applyNumberFormat="1" applyFont="1" applyFill="1" applyBorder="1" applyAlignment="1" applyProtection="1">
      <alignment vertical="center"/>
      <protection/>
    </xf>
    <xf numFmtId="49" fontId="6" fillId="38" borderId="31" xfId="0" applyNumberFormat="1" applyFont="1" applyFill="1" applyBorder="1" applyAlignment="1" applyProtection="1">
      <alignment horizontal="center" vertical="center"/>
      <protection/>
    </xf>
    <xf numFmtId="49" fontId="6" fillId="38" borderId="41" xfId="0" applyNumberFormat="1" applyFont="1" applyFill="1" applyBorder="1" applyAlignment="1" applyProtection="1">
      <alignment horizontal="center" vertical="center"/>
      <protection/>
    </xf>
    <xf numFmtId="1" fontId="6" fillId="38" borderId="112" xfId="56" applyNumberFormat="1" applyFont="1" applyFill="1" applyBorder="1" applyAlignment="1">
      <alignment horizontal="center" vertical="center"/>
      <protection/>
    </xf>
    <xf numFmtId="49" fontId="10" fillId="38" borderId="15" xfId="0" applyNumberFormat="1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13" xfId="56" applyFont="1" applyFill="1" applyBorder="1" applyAlignment="1">
      <alignment horizontal="center" vertical="center" wrapText="1"/>
      <protection/>
    </xf>
    <xf numFmtId="182" fontId="6" fillId="38" borderId="19" xfId="0" applyNumberFormat="1" applyFont="1" applyFill="1" applyBorder="1" applyAlignment="1">
      <alignment horizontal="center" vertical="center" wrapText="1"/>
    </xf>
    <xf numFmtId="0" fontId="6" fillId="38" borderId="15" xfId="56" applyFont="1" applyFill="1" applyBorder="1" applyAlignment="1">
      <alignment horizontal="center" vertical="center" wrapText="1"/>
      <protection/>
    </xf>
    <xf numFmtId="0" fontId="6" fillId="38" borderId="15" xfId="0" applyNumberFormat="1" applyFont="1" applyFill="1" applyBorder="1" applyAlignment="1" applyProtection="1">
      <alignment horizontal="center" vertical="center"/>
      <protection/>
    </xf>
    <xf numFmtId="0" fontId="6" fillId="38" borderId="15" xfId="56" applyNumberFormat="1" applyFont="1" applyFill="1" applyBorder="1" applyAlignment="1" applyProtection="1">
      <alignment vertical="center"/>
      <protection/>
    </xf>
    <xf numFmtId="0" fontId="10" fillId="38" borderId="71" xfId="0" applyFont="1" applyFill="1" applyBorder="1" applyAlignment="1">
      <alignment horizontal="center" vertical="center" wrapText="1"/>
    </xf>
    <xf numFmtId="49" fontId="10" fillId="38" borderId="30" xfId="56" applyNumberFormat="1" applyFont="1" applyFill="1" applyBorder="1" applyAlignment="1">
      <alignment horizontal="left" vertical="center" wrapText="1"/>
      <protection/>
    </xf>
    <xf numFmtId="49" fontId="6" fillId="38" borderId="31" xfId="56" applyNumberFormat="1" applyFont="1" applyFill="1" applyBorder="1" applyAlignment="1">
      <alignment horizontal="left" vertical="center" wrapText="1"/>
      <protection/>
    </xf>
    <xf numFmtId="49" fontId="6" fillId="38" borderId="41" xfId="56" applyNumberFormat="1" applyFont="1" applyFill="1" applyBorder="1" applyAlignment="1">
      <alignment horizontal="left" vertical="center" wrapText="1"/>
      <protection/>
    </xf>
    <xf numFmtId="182" fontId="10" fillId="38" borderId="57" xfId="0" applyNumberFormat="1" applyFont="1" applyFill="1" applyBorder="1" applyAlignment="1" applyProtection="1">
      <alignment horizontal="center" vertical="center" wrapText="1"/>
      <protection/>
    </xf>
    <xf numFmtId="182" fontId="10" fillId="38" borderId="14" xfId="0" applyNumberFormat="1" applyFont="1" applyFill="1" applyBorder="1" applyAlignment="1" applyProtection="1">
      <alignment horizontal="center" vertical="center" wrapText="1"/>
      <protection/>
    </xf>
    <xf numFmtId="182" fontId="10" fillId="38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18" xfId="0" applyFont="1" applyFill="1" applyBorder="1" applyAlignment="1">
      <alignment horizontal="center" vertical="center" wrapText="1"/>
    </xf>
    <xf numFmtId="0" fontId="6" fillId="38" borderId="112" xfId="0" applyFont="1" applyFill="1" applyBorder="1" applyAlignment="1">
      <alignment horizontal="center" vertical="center" wrapText="1"/>
    </xf>
    <xf numFmtId="184" fontId="10" fillId="38" borderId="30" xfId="0" applyNumberFormat="1" applyFont="1" applyFill="1" applyBorder="1" applyAlignment="1" applyProtection="1">
      <alignment horizontal="center" vertical="center"/>
      <protection/>
    </xf>
    <xf numFmtId="184" fontId="6" fillId="38" borderId="31" xfId="0" applyNumberFormat="1" applyFont="1" applyFill="1" applyBorder="1" applyAlignment="1" applyProtection="1">
      <alignment horizontal="center" vertical="center"/>
      <protection/>
    </xf>
    <xf numFmtId="184" fontId="6" fillId="38" borderId="41" xfId="0" applyNumberFormat="1" applyFont="1" applyFill="1" applyBorder="1" applyAlignment="1" applyProtection="1">
      <alignment horizontal="center" vertical="center"/>
      <protection/>
    </xf>
    <xf numFmtId="0" fontId="6" fillId="38" borderId="71" xfId="56" applyFont="1" applyFill="1" applyBorder="1" applyAlignment="1">
      <alignment horizontal="center" vertical="center" wrapText="1"/>
      <protection/>
    </xf>
    <xf numFmtId="0" fontId="6" fillId="38" borderId="18" xfId="56" applyFont="1" applyFill="1" applyBorder="1" applyAlignment="1">
      <alignment horizontal="center" vertical="center" wrapText="1"/>
      <protection/>
    </xf>
    <xf numFmtId="0" fontId="6" fillId="38" borderId="112" xfId="56" applyFont="1" applyFill="1" applyBorder="1" applyAlignment="1">
      <alignment horizontal="center" vertical="center" wrapText="1"/>
      <protection/>
    </xf>
    <xf numFmtId="0" fontId="6" fillId="38" borderId="57" xfId="56" applyFont="1" applyFill="1" applyBorder="1" applyAlignment="1">
      <alignment horizontal="center" vertical="center" wrapText="1"/>
      <protection/>
    </xf>
    <xf numFmtId="0" fontId="6" fillId="38" borderId="14" xfId="56" applyFont="1" applyFill="1" applyBorder="1" applyAlignment="1">
      <alignment horizontal="center" vertical="center" wrapText="1"/>
      <protection/>
    </xf>
    <xf numFmtId="0" fontId="6" fillId="38" borderId="19" xfId="56" applyFont="1" applyFill="1" applyBorder="1" applyAlignment="1">
      <alignment horizontal="center" vertical="center" wrapText="1"/>
      <protection/>
    </xf>
    <xf numFmtId="0" fontId="6" fillId="38" borderId="71" xfId="0" applyNumberFormat="1" applyFont="1" applyFill="1" applyBorder="1" applyAlignment="1" applyProtection="1">
      <alignment horizontal="center" vertical="center"/>
      <protection/>
    </xf>
    <xf numFmtId="0" fontId="6" fillId="38" borderId="18" xfId="0" applyNumberFormat="1" applyFont="1" applyFill="1" applyBorder="1" applyAlignment="1" applyProtection="1">
      <alignment horizontal="center" vertical="center"/>
      <protection/>
    </xf>
    <xf numFmtId="0" fontId="6" fillId="38" borderId="112" xfId="0" applyNumberFormat="1" applyFont="1" applyFill="1" applyBorder="1" applyAlignment="1" applyProtection="1">
      <alignment horizontal="center" vertical="center"/>
      <protection/>
    </xf>
    <xf numFmtId="0" fontId="6" fillId="38" borderId="57" xfId="0" applyNumberFormat="1" applyFont="1" applyFill="1" applyBorder="1" applyAlignment="1" applyProtection="1">
      <alignment horizontal="center" vertical="center"/>
      <protection/>
    </xf>
    <xf numFmtId="0" fontId="6" fillId="38" borderId="14" xfId="0" applyNumberFormat="1" applyFont="1" applyFill="1" applyBorder="1" applyAlignment="1" applyProtection="1">
      <alignment horizontal="center" vertical="center"/>
      <protection/>
    </xf>
    <xf numFmtId="0" fontId="6" fillId="38" borderId="19" xfId="0" applyNumberFormat="1" applyFont="1" applyFill="1" applyBorder="1" applyAlignment="1" applyProtection="1">
      <alignment horizontal="center" vertical="center"/>
      <protection/>
    </xf>
    <xf numFmtId="185" fontId="10" fillId="0" borderId="111" xfId="56" applyNumberFormat="1" applyFont="1" applyFill="1" applyBorder="1" applyAlignment="1" applyProtection="1">
      <alignment horizontal="left" vertical="center"/>
      <protection/>
    </xf>
    <xf numFmtId="1" fontId="10" fillId="38" borderId="75" xfId="0" applyNumberFormat="1" applyFont="1" applyFill="1" applyBorder="1" applyAlignment="1" applyProtection="1">
      <alignment horizontal="center" vertical="center"/>
      <protection/>
    </xf>
    <xf numFmtId="1" fontId="10" fillId="38" borderId="10" xfId="0" applyNumberFormat="1" applyFont="1" applyFill="1" applyBorder="1" applyAlignment="1" applyProtection="1">
      <alignment horizontal="center" vertical="center"/>
      <protection/>
    </xf>
    <xf numFmtId="1" fontId="10" fillId="38" borderId="11" xfId="0" applyNumberFormat="1" applyFont="1" applyFill="1" applyBorder="1" applyAlignment="1" applyProtection="1">
      <alignment horizontal="center" vertical="center"/>
      <protection/>
    </xf>
    <xf numFmtId="1" fontId="10" fillId="38" borderId="57" xfId="0" applyNumberFormat="1" applyFont="1" applyFill="1" applyBorder="1" applyAlignment="1" applyProtection="1">
      <alignment horizontal="center" vertical="center"/>
      <protection/>
    </xf>
    <xf numFmtId="1" fontId="10" fillId="39" borderId="114" xfId="56" applyNumberFormat="1" applyFont="1" applyFill="1" applyBorder="1" applyAlignment="1">
      <alignment horizontal="center" vertical="center" wrapText="1"/>
      <protection/>
    </xf>
    <xf numFmtId="1" fontId="10" fillId="39" borderId="115" xfId="56" applyNumberFormat="1" applyFont="1" applyFill="1" applyBorder="1" applyAlignment="1">
      <alignment horizontal="center" vertical="center" wrapText="1"/>
      <protection/>
    </xf>
    <xf numFmtId="1" fontId="10" fillId="39" borderId="116" xfId="56" applyNumberFormat="1" applyFont="1" applyFill="1" applyBorder="1" applyAlignment="1">
      <alignment horizontal="center" vertical="center" wrapText="1"/>
      <protection/>
    </xf>
    <xf numFmtId="1" fontId="10" fillId="39" borderId="46" xfId="56" applyNumberFormat="1" applyFont="1" applyFill="1" applyBorder="1" applyAlignment="1">
      <alignment horizontal="center" vertical="center" wrapText="1"/>
      <protection/>
    </xf>
    <xf numFmtId="1" fontId="10" fillId="39" borderId="49" xfId="56" applyNumberFormat="1" applyFont="1" applyFill="1" applyBorder="1" applyAlignment="1">
      <alignment horizontal="center" vertical="center" wrapText="1"/>
      <protection/>
    </xf>
    <xf numFmtId="1" fontId="10" fillId="39" borderId="47" xfId="56" applyNumberFormat="1" applyFont="1" applyFill="1" applyBorder="1" applyAlignment="1">
      <alignment horizontal="center" vertical="center" wrapText="1"/>
      <protection/>
    </xf>
    <xf numFmtId="1" fontId="10" fillId="39" borderId="33" xfId="56" applyNumberFormat="1" applyFont="1" applyFill="1" applyBorder="1" applyAlignment="1">
      <alignment horizontal="center" vertical="center" wrapText="1"/>
      <protection/>
    </xf>
    <xf numFmtId="1" fontId="10" fillId="39" borderId="48" xfId="56" applyNumberFormat="1" applyFont="1" applyFill="1" applyBorder="1" applyAlignment="1">
      <alignment horizontal="center" vertical="center" wrapText="1"/>
      <protection/>
    </xf>
    <xf numFmtId="1" fontId="10" fillId="39" borderId="117" xfId="56" applyNumberFormat="1" applyFont="1" applyFill="1" applyBorder="1" applyAlignment="1">
      <alignment horizontal="center" vertical="center" wrapText="1"/>
      <protection/>
    </xf>
    <xf numFmtId="1" fontId="10" fillId="39" borderId="68" xfId="56" applyNumberFormat="1" applyFont="1" applyFill="1" applyBorder="1" applyAlignment="1">
      <alignment horizontal="center" vertical="center" wrapText="1"/>
      <protection/>
    </xf>
    <xf numFmtId="1" fontId="10" fillId="39" borderId="77" xfId="56" applyNumberFormat="1" applyFont="1" applyFill="1" applyBorder="1" applyAlignment="1">
      <alignment horizontal="center" vertical="center" wrapText="1"/>
      <protection/>
    </xf>
    <xf numFmtId="1" fontId="10" fillId="39" borderId="44" xfId="56" applyNumberFormat="1" applyFont="1" applyFill="1" applyBorder="1" applyAlignment="1">
      <alignment horizontal="center" vertical="center" wrapText="1"/>
      <protection/>
    </xf>
    <xf numFmtId="1" fontId="10" fillId="39" borderId="70" xfId="56" applyNumberFormat="1" applyFont="1" applyFill="1" applyBorder="1" applyAlignment="1">
      <alignment horizontal="center" vertical="center" wrapText="1"/>
      <protection/>
    </xf>
    <xf numFmtId="0" fontId="10" fillId="39" borderId="73" xfId="56" applyFont="1" applyFill="1" applyBorder="1" applyAlignment="1">
      <alignment horizontal="center" vertical="center" wrapText="1"/>
      <protection/>
    </xf>
    <xf numFmtId="0" fontId="10" fillId="39" borderId="45" xfId="56" applyFont="1" applyFill="1" applyBorder="1" applyAlignment="1">
      <alignment horizontal="center" vertical="center" wrapText="1"/>
      <protection/>
    </xf>
    <xf numFmtId="184" fontId="10" fillId="39" borderId="118" xfId="56" applyNumberFormat="1" applyFont="1" applyFill="1" applyBorder="1" applyAlignment="1" applyProtection="1">
      <alignment horizontal="center" vertical="center"/>
      <protection/>
    </xf>
    <xf numFmtId="1" fontId="10" fillId="39" borderId="118" xfId="56" applyNumberFormat="1" applyFont="1" applyFill="1" applyBorder="1" applyAlignment="1" applyProtection="1">
      <alignment horizontal="center" vertical="center"/>
      <protection/>
    </xf>
    <xf numFmtId="185" fontId="10" fillId="39" borderId="42" xfId="56" applyNumberFormat="1" applyFont="1" applyFill="1" applyBorder="1" applyAlignment="1" applyProtection="1">
      <alignment horizontal="center" vertical="center"/>
      <protection/>
    </xf>
    <xf numFmtId="185" fontId="10" fillId="39" borderId="46" xfId="56" applyNumberFormat="1" applyFont="1" applyFill="1" applyBorder="1" applyAlignment="1" applyProtection="1">
      <alignment horizontal="center" vertical="center"/>
      <protection/>
    </xf>
    <xf numFmtId="185" fontId="10" fillId="39" borderId="49" xfId="56" applyNumberFormat="1" applyFont="1" applyFill="1" applyBorder="1" applyAlignment="1" applyProtection="1">
      <alignment horizontal="center" vertical="center"/>
      <protection/>
    </xf>
    <xf numFmtId="185" fontId="10" fillId="39" borderId="33" xfId="56" applyNumberFormat="1" applyFont="1" applyFill="1" applyBorder="1" applyAlignment="1" applyProtection="1">
      <alignment horizontal="center" vertical="center"/>
      <protection/>
    </xf>
    <xf numFmtId="1" fontId="10" fillId="39" borderId="46" xfId="56" applyNumberFormat="1" applyFont="1" applyFill="1" applyBorder="1" applyAlignment="1" applyProtection="1">
      <alignment horizontal="center" vertical="center"/>
      <protection/>
    </xf>
    <xf numFmtId="1" fontId="10" fillId="39" borderId="49" xfId="56" applyNumberFormat="1" applyFont="1" applyFill="1" applyBorder="1" applyAlignment="1" applyProtection="1">
      <alignment horizontal="center" vertical="center"/>
      <protection/>
    </xf>
    <xf numFmtId="1" fontId="10" fillId="39" borderId="33" xfId="56" applyNumberFormat="1" applyFont="1" applyFill="1" applyBorder="1" applyAlignment="1" applyProtection="1">
      <alignment horizontal="center" vertical="center"/>
      <protection/>
    </xf>
    <xf numFmtId="1" fontId="10" fillId="39" borderId="119" xfId="56" applyNumberFormat="1" applyFont="1" applyFill="1" applyBorder="1" applyAlignment="1">
      <alignment horizontal="center" vertical="center" wrapText="1"/>
      <protection/>
    </xf>
    <xf numFmtId="1" fontId="10" fillId="39" borderId="113" xfId="0" applyNumberFormat="1" applyFont="1" applyFill="1" applyBorder="1" applyAlignment="1">
      <alignment horizontal="center" vertical="center" wrapText="1"/>
    </xf>
    <xf numFmtId="1" fontId="10" fillId="39" borderId="117" xfId="0" applyNumberFormat="1" applyFont="1" applyFill="1" applyBorder="1" applyAlignment="1">
      <alignment horizontal="center" vertical="center" wrapText="1"/>
    </xf>
    <xf numFmtId="184" fontId="10" fillId="39" borderId="42" xfId="56" applyNumberFormat="1" applyFont="1" applyFill="1" applyBorder="1" applyAlignment="1" applyProtection="1">
      <alignment horizontal="center" vertical="center"/>
      <protection/>
    </xf>
    <xf numFmtId="1" fontId="10" fillId="39" borderId="42" xfId="56" applyNumberFormat="1" applyFont="1" applyFill="1" applyBorder="1" applyAlignment="1" applyProtection="1">
      <alignment horizontal="center" vertical="center"/>
      <protection/>
    </xf>
    <xf numFmtId="1" fontId="77" fillId="39" borderId="46" xfId="56" applyNumberFormat="1" applyFont="1" applyFill="1" applyBorder="1" applyAlignment="1">
      <alignment horizontal="center" vertical="center" wrapText="1"/>
      <protection/>
    </xf>
    <xf numFmtId="1" fontId="77" fillId="39" borderId="49" xfId="56" applyNumberFormat="1" applyFont="1" applyFill="1" applyBorder="1" applyAlignment="1">
      <alignment horizontal="center" vertical="center" wrapText="1"/>
      <protection/>
    </xf>
    <xf numFmtId="1" fontId="77" fillId="39" borderId="33" xfId="56" applyNumberFormat="1" applyFont="1" applyFill="1" applyBorder="1" applyAlignment="1">
      <alignment horizontal="center" vertical="center" wrapText="1"/>
      <protection/>
    </xf>
    <xf numFmtId="1" fontId="77" fillId="39" borderId="48" xfId="56" applyNumberFormat="1" applyFont="1" applyFill="1" applyBorder="1" applyAlignment="1">
      <alignment horizontal="center" vertical="center" wrapText="1"/>
      <protection/>
    </xf>
    <xf numFmtId="185" fontId="6" fillId="39" borderId="113" xfId="0" applyNumberFormat="1" applyFont="1" applyFill="1" applyBorder="1" applyAlignment="1">
      <alignment horizontal="center" vertical="center"/>
    </xf>
    <xf numFmtId="185" fontId="6" fillId="39" borderId="119" xfId="0" applyNumberFormat="1" applyFont="1" applyFill="1" applyBorder="1" applyAlignment="1">
      <alignment horizontal="center" vertical="center"/>
    </xf>
    <xf numFmtId="185" fontId="6" fillId="39" borderId="120" xfId="0" applyNumberFormat="1" applyFont="1" applyFill="1" applyBorder="1" applyAlignment="1">
      <alignment horizontal="center" vertical="center"/>
    </xf>
    <xf numFmtId="185" fontId="6" fillId="39" borderId="43" xfId="0" applyNumberFormat="1" applyFont="1" applyFill="1" applyBorder="1" applyAlignment="1">
      <alignment horizontal="center" vertical="center"/>
    </xf>
    <xf numFmtId="185" fontId="6" fillId="39" borderId="121" xfId="0" applyNumberFormat="1" applyFont="1" applyFill="1" applyBorder="1" applyAlignment="1">
      <alignment horizontal="center" vertical="center"/>
    </xf>
    <xf numFmtId="186" fontId="10" fillId="0" borderId="38" xfId="56" applyNumberFormat="1" applyFont="1" applyFill="1" applyBorder="1" applyAlignment="1" applyProtection="1">
      <alignment horizontal="center" vertical="center"/>
      <protection/>
    </xf>
    <xf numFmtId="186" fontId="10" fillId="0" borderId="36" xfId="56" applyNumberFormat="1" applyFont="1" applyFill="1" applyBorder="1" applyAlignment="1" applyProtection="1">
      <alignment horizontal="center" vertical="center"/>
      <protection/>
    </xf>
    <xf numFmtId="186" fontId="10" fillId="0" borderId="37" xfId="56" applyNumberFormat="1" applyFont="1" applyFill="1" applyBorder="1" applyAlignment="1" applyProtection="1">
      <alignment horizontal="center" vertical="center"/>
      <protection/>
    </xf>
    <xf numFmtId="49" fontId="6" fillId="38" borderId="51" xfId="56" applyNumberFormat="1" applyFont="1" applyFill="1" applyBorder="1" applyAlignment="1">
      <alignment vertical="center" wrapText="1"/>
      <protection/>
    </xf>
    <xf numFmtId="1" fontId="6" fillId="38" borderId="38" xfId="56" applyNumberFormat="1" applyFont="1" applyFill="1" applyBorder="1" applyAlignment="1">
      <alignment horizontal="center" vertical="center"/>
      <protection/>
    </xf>
    <xf numFmtId="0" fontId="6" fillId="38" borderId="36" xfId="56" applyNumberFormat="1" applyFont="1" applyFill="1" applyBorder="1" applyAlignment="1">
      <alignment horizontal="center" vertical="center"/>
      <protection/>
    </xf>
    <xf numFmtId="49" fontId="6" fillId="38" borderId="40" xfId="56" applyNumberFormat="1" applyFont="1" applyFill="1" applyBorder="1" applyAlignment="1">
      <alignment horizontal="center" vertical="center"/>
      <protection/>
    </xf>
    <xf numFmtId="0" fontId="6" fillId="38" borderId="40" xfId="56" applyNumberFormat="1" applyFont="1" applyFill="1" applyBorder="1" applyAlignment="1">
      <alignment horizontal="center" vertical="center"/>
      <protection/>
    </xf>
    <xf numFmtId="187" fontId="10" fillId="38" borderId="35" xfId="56" applyNumberFormat="1" applyFont="1" applyFill="1" applyBorder="1" applyAlignment="1" applyProtection="1">
      <alignment horizontal="center" vertical="center"/>
      <protection/>
    </xf>
    <xf numFmtId="186" fontId="10" fillId="0" borderId="35" xfId="56" applyNumberFormat="1" applyFont="1" applyFill="1" applyBorder="1" applyAlignment="1" applyProtection="1">
      <alignment horizontal="center" vertical="center"/>
      <protection/>
    </xf>
    <xf numFmtId="187" fontId="10" fillId="38" borderId="31" xfId="56" applyNumberFormat="1" applyFont="1" applyFill="1" applyBorder="1" applyAlignment="1" applyProtection="1">
      <alignment horizontal="center" vertical="center"/>
      <protection/>
    </xf>
    <xf numFmtId="184" fontId="10" fillId="38" borderId="83" xfId="0" applyNumberFormat="1" applyFont="1" applyFill="1" applyBorder="1" applyAlignment="1" applyProtection="1">
      <alignment horizontal="center" vertical="center"/>
      <protection/>
    </xf>
    <xf numFmtId="187" fontId="10" fillId="38" borderId="51" xfId="56" applyNumberFormat="1" applyFont="1" applyFill="1" applyBorder="1" applyAlignment="1" applyProtection="1">
      <alignment horizontal="center" vertical="center"/>
      <protection/>
    </xf>
    <xf numFmtId="187" fontId="6" fillId="38" borderId="51" xfId="56" applyNumberFormat="1" applyFont="1" applyFill="1" applyBorder="1" applyAlignment="1" applyProtection="1">
      <alignment horizontal="center" vertical="center"/>
      <protection/>
    </xf>
    <xf numFmtId="184" fontId="10" fillId="38" borderId="122" xfId="0" applyNumberFormat="1" applyFont="1" applyFill="1" applyBorder="1" applyAlignment="1" applyProtection="1">
      <alignment horizontal="center" vertical="center"/>
      <protection/>
    </xf>
    <xf numFmtId="0" fontId="29" fillId="38" borderId="12" xfId="56" applyFont="1" applyFill="1" applyBorder="1" applyAlignment="1">
      <alignment horizontal="center" vertical="center" wrapText="1"/>
      <protection/>
    </xf>
    <xf numFmtId="49" fontId="6" fillId="38" borderId="24" xfId="56" applyNumberFormat="1" applyFont="1" applyFill="1" applyBorder="1" applyAlignment="1">
      <alignment vertical="center" wrapText="1"/>
      <protection/>
    </xf>
    <xf numFmtId="49" fontId="6" fillId="38" borderId="13" xfId="56" applyNumberFormat="1" applyFont="1" applyFill="1" applyBorder="1" applyAlignment="1">
      <alignment horizontal="center" vertical="center"/>
      <protection/>
    </xf>
    <xf numFmtId="49" fontId="6" fillId="38" borderId="17" xfId="56" applyNumberFormat="1" applyFont="1" applyFill="1" applyBorder="1" applyAlignment="1">
      <alignment horizontal="center" vertical="center"/>
      <protection/>
    </xf>
    <xf numFmtId="0" fontId="6" fillId="38" borderId="17" xfId="56" applyNumberFormat="1" applyFont="1" applyFill="1" applyBorder="1" applyAlignment="1">
      <alignment horizontal="center" vertical="center"/>
      <protection/>
    </xf>
    <xf numFmtId="0" fontId="6" fillId="38" borderId="18" xfId="56" applyNumberFormat="1" applyFont="1" applyFill="1" applyBorder="1" applyAlignment="1" applyProtection="1">
      <alignment horizontal="center" vertical="center"/>
      <protection/>
    </xf>
    <xf numFmtId="0" fontId="6" fillId="38" borderId="50" xfId="56" applyNumberFormat="1" applyFont="1" applyFill="1" applyBorder="1" applyAlignment="1" applyProtection="1">
      <alignment horizontal="center" vertical="center"/>
      <protection/>
    </xf>
    <xf numFmtId="0" fontId="6" fillId="38" borderId="14" xfId="56" applyNumberFormat="1" applyFont="1" applyFill="1" applyBorder="1" applyAlignment="1" applyProtection="1">
      <alignment horizontal="center" vertical="center"/>
      <protection/>
    </xf>
    <xf numFmtId="0" fontId="6" fillId="38" borderId="12" xfId="56" applyNumberFormat="1" applyFont="1" applyFill="1" applyBorder="1" applyAlignment="1" applyProtection="1">
      <alignment horizontal="center" vertical="center"/>
      <protection/>
    </xf>
    <xf numFmtId="0" fontId="6" fillId="38" borderId="17" xfId="56" applyNumberFormat="1" applyFont="1" applyFill="1" applyBorder="1" applyAlignment="1" applyProtection="1">
      <alignment horizontal="center" vertical="center"/>
      <protection/>
    </xf>
    <xf numFmtId="49" fontId="6" fillId="38" borderId="24" xfId="56" applyNumberFormat="1" applyFont="1" applyFill="1" applyBorder="1" applyAlignment="1">
      <alignment horizontal="right" vertical="center" wrapText="1"/>
      <protection/>
    </xf>
    <xf numFmtId="185" fontId="6" fillId="38" borderId="21" xfId="56" applyNumberFormat="1" applyFont="1" applyFill="1" applyBorder="1" applyAlignment="1" applyProtection="1">
      <alignment horizontal="center" vertical="center"/>
      <protection/>
    </xf>
    <xf numFmtId="0" fontId="6" fillId="38" borderId="29" xfId="56" applyFont="1" applyFill="1" applyBorder="1" applyAlignment="1">
      <alignment horizontal="center" vertical="center" wrapText="1"/>
      <protection/>
    </xf>
    <xf numFmtId="0" fontId="6" fillId="38" borderId="26" xfId="56" applyFont="1" applyFill="1" applyBorder="1" applyAlignment="1">
      <alignment horizontal="center" vertical="center" wrapText="1"/>
      <protection/>
    </xf>
    <xf numFmtId="187" fontId="10" fillId="38" borderId="69" xfId="56" applyNumberFormat="1" applyFont="1" applyFill="1" applyBorder="1" applyAlignment="1" applyProtection="1">
      <alignment horizontal="center" vertical="center"/>
      <protection/>
    </xf>
    <xf numFmtId="0" fontId="10" fillId="38" borderId="69" xfId="56" applyFont="1" applyFill="1" applyBorder="1" applyAlignment="1">
      <alignment horizontal="center" vertical="center" wrapText="1"/>
      <protection/>
    </xf>
    <xf numFmtId="0" fontId="10" fillId="38" borderId="23" xfId="56" applyFont="1" applyFill="1" applyBorder="1" applyAlignment="1">
      <alignment horizontal="center" vertical="center" wrapText="1"/>
      <protection/>
    </xf>
    <xf numFmtId="0" fontId="10" fillId="38" borderId="26" xfId="56" applyFont="1" applyFill="1" applyBorder="1" applyAlignment="1">
      <alignment horizontal="center" vertical="center" wrapText="1"/>
      <protection/>
    </xf>
    <xf numFmtId="1" fontId="6" fillId="38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17" xfId="0" applyNumberFormat="1" applyFont="1" applyFill="1" applyBorder="1" applyAlignment="1" applyProtection="1">
      <alignment horizontal="center" vertical="center" wrapText="1"/>
      <protection hidden="1"/>
    </xf>
    <xf numFmtId="49" fontId="6" fillId="38" borderId="21" xfId="56" applyNumberFormat="1" applyFont="1" applyFill="1" applyBorder="1" applyAlignment="1">
      <alignment horizontal="center" vertical="center" wrapText="1"/>
      <protection/>
    </xf>
    <xf numFmtId="195" fontId="6" fillId="38" borderId="29" xfId="0" applyNumberFormat="1" applyFont="1" applyFill="1" applyBorder="1" applyAlignment="1" applyProtection="1">
      <alignment horizontal="center" vertical="center"/>
      <protection locked="0"/>
    </xf>
    <xf numFmtId="195" fontId="6" fillId="38" borderId="26" xfId="0" applyNumberFormat="1" applyFont="1" applyFill="1" applyBorder="1" applyAlignment="1" applyProtection="1">
      <alignment horizontal="center" vertical="center"/>
      <protection locked="0"/>
    </xf>
    <xf numFmtId="184" fontId="10" fillId="38" borderId="69" xfId="57" applyNumberFormat="1" applyFont="1" applyFill="1" applyBorder="1" applyAlignment="1" applyProtection="1">
      <alignment horizontal="center" vertical="center"/>
      <protection locked="0"/>
    </xf>
    <xf numFmtId="0" fontId="10" fillId="38" borderId="69" xfId="0" applyFont="1" applyFill="1" applyBorder="1" applyAlignment="1">
      <alignment horizontal="center" vertical="center" wrapText="1"/>
    </xf>
    <xf numFmtId="182" fontId="10" fillId="38" borderId="23" xfId="0" applyNumberFormat="1" applyFont="1" applyFill="1" applyBorder="1" applyAlignment="1">
      <alignment horizontal="center" vertical="center" wrapText="1"/>
    </xf>
    <xf numFmtId="182" fontId="10" fillId="38" borderId="26" xfId="0" applyNumberFormat="1" applyFont="1" applyFill="1" applyBorder="1" applyAlignment="1">
      <alignment horizontal="center" vertical="center" wrapText="1"/>
    </xf>
    <xf numFmtId="1" fontId="6" fillId="38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29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9" xfId="0" applyFont="1" applyBorder="1" applyAlignment="1">
      <alignment horizontal="center" vertical="center"/>
    </xf>
    <xf numFmtId="184" fontId="10" fillId="32" borderId="92" xfId="0" applyNumberFormat="1" applyFont="1" applyFill="1" applyBorder="1" applyAlignment="1">
      <alignment horizontal="center" vertical="center"/>
    </xf>
    <xf numFmtId="0" fontId="6" fillId="0" borderId="12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184" fontId="10" fillId="32" borderId="3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4" xfId="0" applyFont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184" fontId="10" fillId="32" borderId="122" xfId="0" applyNumberFormat="1" applyFont="1" applyFill="1" applyBorder="1" applyAlignment="1">
      <alignment horizontal="center" vertical="center"/>
    </xf>
    <xf numFmtId="1" fontId="10" fillId="0" borderId="95" xfId="0" applyNumberFormat="1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182" fontId="10" fillId="0" borderId="105" xfId="0" applyNumberFormat="1" applyFont="1" applyBorder="1" applyAlignment="1">
      <alignment horizontal="center" vertical="center" wrapText="1"/>
    </xf>
    <xf numFmtId="182" fontId="10" fillId="0" borderId="18" xfId="0" applyNumberFormat="1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84" fontId="10" fillId="32" borderId="126" xfId="0" applyNumberFormat="1" applyFont="1" applyFill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49" fontId="6" fillId="0" borderId="41" xfId="56" applyNumberFormat="1" applyFont="1" applyFill="1" applyBorder="1" applyAlignment="1" applyProtection="1">
      <alignment horizontal="center" vertical="center"/>
      <protection/>
    </xf>
    <xf numFmtId="0" fontId="6" fillId="0" borderId="129" xfId="0" applyFont="1" applyBorder="1" applyAlignment="1">
      <alignment horizontal="center" vertical="center" wrapText="1"/>
    </xf>
    <xf numFmtId="49" fontId="6" fillId="38" borderId="89" xfId="0" applyNumberFormat="1" applyFont="1" applyFill="1" applyBorder="1" applyAlignment="1">
      <alignment horizontal="left" vertical="center" wrapText="1"/>
    </xf>
    <xf numFmtId="49" fontId="6" fillId="38" borderId="105" xfId="0" applyNumberFormat="1" applyFont="1" applyFill="1" applyBorder="1" applyAlignment="1">
      <alignment horizontal="left" vertical="center" wrapText="1"/>
    </xf>
    <xf numFmtId="49" fontId="6" fillId="38" borderId="130" xfId="0" applyNumberFormat="1" applyFont="1" applyFill="1" applyBorder="1" applyAlignment="1">
      <alignment horizontal="left" vertical="center" wrapText="1"/>
    </xf>
    <xf numFmtId="49" fontId="6" fillId="38" borderId="104" xfId="0" applyNumberFormat="1" applyFont="1" applyFill="1" applyBorder="1" applyAlignment="1">
      <alignment horizontal="left" vertical="center" wrapText="1"/>
    </xf>
    <xf numFmtId="0" fontId="6" fillId="38" borderId="80" xfId="0" applyFont="1" applyFill="1" applyBorder="1" applyAlignment="1">
      <alignment horizontal="center" vertical="center" wrapText="1"/>
    </xf>
    <xf numFmtId="0" fontId="6" fillId="38" borderId="93" xfId="0" applyFont="1" applyFill="1" applyBorder="1" applyAlignment="1">
      <alignment horizontal="center" vertical="center" wrapText="1"/>
    </xf>
    <xf numFmtId="0" fontId="6" fillId="38" borderId="95" xfId="0" applyFont="1" applyFill="1" applyBorder="1" applyAlignment="1">
      <alignment horizontal="center" vertical="center" wrapText="1"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32" fillId="32" borderId="0" xfId="0" applyFont="1" applyFill="1" applyBorder="1" applyAlignment="1">
      <alignment vertical="center"/>
    </xf>
    <xf numFmtId="182" fontId="10" fillId="37" borderId="0" xfId="0" applyNumberFormat="1" applyFont="1" applyFill="1" applyBorder="1" applyAlignment="1" applyProtection="1">
      <alignment vertical="center"/>
      <protection/>
    </xf>
    <xf numFmtId="49" fontId="6" fillId="0" borderId="35" xfId="56" applyNumberFormat="1" applyFont="1" applyFill="1" applyBorder="1" applyAlignment="1" applyProtection="1">
      <alignment horizontal="center" vertical="center"/>
      <protection/>
    </xf>
    <xf numFmtId="0" fontId="6" fillId="32" borderId="104" xfId="0" applyFont="1" applyFill="1" applyBorder="1" applyAlignment="1">
      <alignment vertical="center" wrapText="1"/>
    </xf>
    <xf numFmtId="0" fontId="20" fillId="0" borderId="99" xfId="0" applyFont="1" applyBorder="1" applyAlignment="1">
      <alignment horizontal="center" vertical="center"/>
    </xf>
    <xf numFmtId="184" fontId="6" fillId="0" borderId="100" xfId="0" applyNumberFormat="1" applyFont="1" applyBorder="1" applyAlignment="1">
      <alignment horizontal="center" vertical="center" wrapText="1"/>
    </xf>
    <xf numFmtId="1" fontId="10" fillId="0" borderId="131" xfId="0" applyNumberFormat="1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 wrapText="1"/>
    </xf>
    <xf numFmtId="0" fontId="6" fillId="32" borderId="134" xfId="0" applyFont="1" applyFill="1" applyBorder="1" applyAlignment="1">
      <alignment vertical="center" wrapText="1"/>
    </xf>
    <xf numFmtId="185" fontId="10" fillId="0" borderId="78" xfId="56" applyNumberFormat="1" applyFont="1" applyFill="1" applyBorder="1" applyAlignment="1" applyProtection="1">
      <alignment horizontal="right" vertical="center"/>
      <protection/>
    </xf>
    <xf numFmtId="49" fontId="6" fillId="0" borderId="72" xfId="56" applyNumberFormat="1" applyFont="1" applyFill="1" applyBorder="1" applyAlignment="1" applyProtection="1">
      <alignment horizontal="center" vertical="center"/>
      <protection/>
    </xf>
    <xf numFmtId="49" fontId="6" fillId="0" borderId="135" xfId="0" applyNumberFormat="1" applyFont="1" applyFill="1" applyBorder="1" applyAlignment="1">
      <alignment horizontal="left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NumberFormat="1" applyFont="1" applyFill="1" applyBorder="1" applyAlignment="1" applyProtection="1">
      <alignment horizontal="center" vertical="center"/>
      <protection/>
    </xf>
    <xf numFmtId="184" fontId="10" fillId="32" borderId="0" xfId="0" applyNumberFormat="1" applyFont="1" applyFill="1" applyBorder="1" applyAlignment="1" applyProtection="1">
      <alignment horizontal="center" vertical="center"/>
      <protection/>
    </xf>
    <xf numFmtId="0" fontId="10" fillId="0" borderId="139" xfId="0" applyFont="1" applyFill="1" applyBorder="1" applyAlignment="1">
      <alignment horizontal="center" vertical="center"/>
    </xf>
    <xf numFmtId="182" fontId="10" fillId="0" borderId="135" xfId="0" applyNumberFormat="1" applyFont="1" applyBorder="1" applyAlignment="1">
      <alignment horizontal="center" vertical="center" wrapText="1"/>
    </xf>
    <xf numFmtId="1" fontId="10" fillId="0" borderId="137" xfId="0" applyNumberFormat="1" applyFont="1" applyBorder="1" applyAlignment="1">
      <alignment horizontal="center" vertical="center" wrapText="1"/>
    </xf>
    <xf numFmtId="0" fontId="10" fillId="0" borderId="137" xfId="0" applyFont="1" applyBorder="1" applyAlignment="1">
      <alignment horizontal="center" vertical="center" wrapText="1"/>
    </xf>
    <xf numFmtId="0" fontId="10" fillId="0" borderId="138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49" fontId="6" fillId="38" borderId="31" xfId="56" applyNumberFormat="1" applyFont="1" applyFill="1" applyBorder="1" applyAlignment="1">
      <alignment horizontal="left" vertical="center" wrapText="1"/>
      <protection/>
    </xf>
    <xf numFmtId="49" fontId="6" fillId="38" borderId="31" xfId="56" applyNumberFormat="1" applyFont="1" applyFill="1" applyBorder="1" applyAlignment="1">
      <alignment horizontal="right" vertical="center" wrapText="1"/>
      <protection/>
    </xf>
    <xf numFmtId="49" fontId="6" fillId="38" borderId="31" xfId="56" applyNumberFormat="1" applyFont="1" applyFill="1" applyBorder="1" applyAlignment="1">
      <alignment vertical="center" wrapText="1"/>
      <protection/>
    </xf>
    <xf numFmtId="49" fontId="6" fillId="38" borderId="35" xfId="56" applyNumberFormat="1" applyFont="1" applyFill="1" applyBorder="1" applyAlignment="1">
      <alignment vertical="center" wrapText="1"/>
      <protection/>
    </xf>
    <xf numFmtId="185" fontId="6" fillId="38" borderId="52" xfId="56" applyNumberFormat="1" applyFont="1" applyFill="1" applyBorder="1" applyAlignment="1">
      <alignment horizontal="center" vertical="center"/>
      <protection/>
    </xf>
    <xf numFmtId="0" fontId="6" fillId="38" borderId="37" xfId="56" applyFont="1" applyFill="1" applyBorder="1" applyAlignment="1">
      <alignment horizontal="center" vertical="center" wrapText="1"/>
      <protection/>
    </xf>
    <xf numFmtId="187" fontId="10" fillId="38" borderId="51" xfId="56" applyNumberFormat="1" applyFont="1" applyFill="1" applyBorder="1" applyAlignment="1">
      <alignment horizontal="center" vertical="center"/>
      <protection/>
    </xf>
    <xf numFmtId="0" fontId="10" fillId="38" borderId="53" xfId="56" applyFont="1" applyFill="1" applyBorder="1" applyAlignment="1">
      <alignment horizontal="center" vertical="center" wrapText="1"/>
      <protection/>
    </xf>
    <xf numFmtId="0" fontId="10" fillId="38" borderId="52" xfId="56" applyFont="1" applyFill="1" applyBorder="1" applyAlignment="1">
      <alignment horizontal="center" vertical="center" wrapText="1"/>
      <protection/>
    </xf>
    <xf numFmtId="0" fontId="10" fillId="38" borderId="36" xfId="56" applyFont="1" applyFill="1" applyBorder="1" applyAlignment="1">
      <alignment horizontal="center" vertical="center" wrapText="1"/>
      <protection/>
    </xf>
    <xf numFmtId="0" fontId="10" fillId="38" borderId="37" xfId="56" applyFont="1" applyFill="1" applyBorder="1" applyAlignment="1">
      <alignment horizontal="center" vertical="center" wrapText="1"/>
      <protection/>
    </xf>
    <xf numFmtId="0" fontId="6" fillId="38" borderId="38" xfId="56" applyFont="1" applyFill="1" applyBorder="1" applyAlignment="1">
      <alignment horizontal="center" vertical="center" wrapText="1"/>
      <protection/>
    </xf>
    <xf numFmtId="0" fontId="6" fillId="38" borderId="39" xfId="56" applyFont="1" applyFill="1" applyBorder="1" applyAlignment="1">
      <alignment horizontal="center" vertical="center" wrapText="1"/>
      <protection/>
    </xf>
    <xf numFmtId="49" fontId="6" fillId="38" borderId="35" xfId="56" applyNumberFormat="1" applyFont="1" applyFill="1" applyBorder="1" applyAlignment="1">
      <alignment horizontal="right" vertical="center" wrapText="1"/>
      <protection/>
    </xf>
    <xf numFmtId="187" fontId="6" fillId="38" borderId="51" xfId="56" applyNumberFormat="1" applyFont="1" applyFill="1" applyBorder="1" applyAlignment="1">
      <alignment horizontal="center" vertical="center"/>
      <protection/>
    </xf>
    <xf numFmtId="0" fontId="6" fillId="38" borderId="53" xfId="56" applyFont="1" applyFill="1" applyBorder="1" applyAlignment="1">
      <alignment horizontal="center" vertical="center" wrapText="1"/>
      <protection/>
    </xf>
    <xf numFmtId="0" fontId="6" fillId="38" borderId="52" xfId="56" applyFont="1" applyFill="1" applyBorder="1" applyAlignment="1">
      <alignment horizontal="center" vertical="center" wrapText="1"/>
      <protection/>
    </xf>
    <xf numFmtId="185" fontId="6" fillId="38" borderId="52" xfId="56" applyNumberFormat="1" applyFont="1" applyFill="1" applyBorder="1" applyAlignment="1" applyProtection="1">
      <alignment horizontal="center" vertical="center"/>
      <protection/>
    </xf>
    <xf numFmtId="0" fontId="10" fillId="38" borderId="40" xfId="56" applyFont="1" applyFill="1" applyBorder="1" applyAlignment="1">
      <alignment horizontal="center" vertical="center" wrapText="1"/>
      <protection/>
    </xf>
    <xf numFmtId="0" fontId="6" fillId="38" borderId="12" xfId="56" applyFont="1" applyFill="1" applyBorder="1" applyAlignment="1">
      <alignment horizontal="center" vertical="center" wrapText="1"/>
      <protection/>
    </xf>
    <xf numFmtId="0" fontId="28" fillId="38" borderId="36" xfId="56" applyFont="1" applyFill="1" applyBorder="1" applyAlignment="1">
      <alignment horizontal="center" vertical="center" wrapText="1"/>
      <protection/>
    </xf>
    <xf numFmtId="49" fontId="6" fillId="38" borderId="41" xfId="56" applyNumberFormat="1" applyFont="1" applyFill="1" applyBorder="1" applyAlignment="1">
      <alignment vertical="center" wrapText="1"/>
      <protection/>
    </xf>
    <xf numFmtId="1" fontId="18" fillId="0" borderId="78" xfId="56" applyNumberFormat="1" applyFont="1" applyFill="1" applyBorder="1" applyAlignment="1">
      <alignment horizontal="center" vertical="center" wrapText="1"/>
      <protection/>
    </xf>
    <xf numFmtId="49" fontId="6" fillId="38" borderId="142" xfId="0" applyNumberFormat="1" applyFont="1" applyFill="1" applyBorder="1" applyAlignment="1">
      <alignment vertical="center" wrapText="1"/>
    </xf>
    <xf numFmtId="49" fontId="6" fillId="38" borderId="89" xfId="0" applyNumberFormat="1" applyFont="1" applyFill="1" applyBorder="1" applyAlignment="1">
      <alignment horizontal="right" vertical="center" wrapText="1"/>
    </xf>
    <xf numFmtId="187" fontId="10" fillId="38" borderId="24" xfId="56" applyNumberFormat="1" applyFont="1" applyFill="1" applyBorder="1" applyAlignment="1" applyProtection="1">
      <alignment horizontal="center" vertical="center"/>
      <protection/>
    </xf>
    <xf numFmtId="49" fontId="29" fillId="38" borderId="31" xfId="56" applyNumberFormat="1" applyFont="1" applyFill="1" applyBorder="1" applyAlignment="1">
      <alignment horizontal="left" vertical="center" wrapText="1"/>
      <protection/>
    </xf>
    <xf numFmtId="0" fontId="6" fillId="38" borderId="13" xfId="56" applyFont="1" applyFill="1" applyBorder="1" applyAlignment="1">
      <alignment horizontal="center" vertical="center" wrapText="1"/>
      <protection/>
    </xf>
    <xf numFmtId="187" fontId="10" fillId="0" borderId="31" xfId="56" applyNumberFormat="1" applyFont="1" applyBorder="1" applyAlignment="1">
      <alignment horizontal="center" vertical="center"/>
      <protection/>
    </xf>
    <xf numFmtId="187" fontId="10" fillId="0" borderId="13" xfId="56" applyNumberFormat="1" applyFont="1" applyBorder="1" applyAlignment="1">
      <alignment horizontal="center" vertical="center"/>
      <protection/>
    </xf>
    <xf numFmtId="49" fontId="6" fillId="38" borderId="24" xfId="56" applyNumberFormat="1" applyFont="1" applyFill="1" applyBorder="1" applyAlignment="1">
      <alignment horizontal="left" vertical="center" wrapText="1"/>
      <protection/>
    </xf>
    <xf numFmtId="0" fontId="31" fillId="0" borderId="143" xfId="0" applyFont="1" applyFill="1" applyBorder="1" applyAlignment="1">
      <alignment horizontal="left" vertical="center" wrapText="1"/>
    </xf>
    <xf numFmtId="184" fontId="78" fillId="38" borderId="83" xfId="0" applyNumberFormat="1" applyFont="1" applyFill="1" applyBorder="1" applyAlignment="1" applyProtection="1">
      <alignment horizontal="center" vertical="center"/>
      <protection/>
    </xf>
    <xf numFmtId="184" fontId="79" fillId="38" borderId="83" xfId="0" applyNumberFormat="1" applyFont="1" applyFill="1" applyBorder="1" applyAlignment="1" applyProtection="1">
      <alignment horizontal="center" vertical="center"/>
      <protection/>
    </xf>
    <xf numFmtId="184" fontId="10" fillId="38" borderId="144" xfId="0" applyNumberFormat="1" applyFont="1" applyFill="1" applyBorder="1" applyAlignment="1" applyProtection="1">
      <alignment horizontal="center" vertical="center"/>
      <protection/>
    </xf>
    <xf numFmtId="0" fontId="6" fillId="38" borderId="50" xfId="56" applyFont="1" applyFill="1" applyBorder="1" applyAlignment="1">
      <alignment horizontal="center" vertical="center" wrapText="1"/>
      <protection/>
    </xf>
    <xf numFmtId="0" fontId="6" fillId="38" borderId="80" xfId="0" applyNumberFormat="1" applyFont="1" applyFill="1" applyBorder="1" applyAlignment="1">
      <alignment horizontal="center" vertical="center" wrapText="1"/>
    </xf>
    <xf numFmtId="0" fontId="6" fillId="0" borderId="145" xfId="0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center" vertical="center" wrapText="1"/>
    </xf>
    <xf numFmtId="0" fontId="6" fillId="0" borderId="147" xfId="0" applyNumberFormat="1" applyFont="1" applyFill="1" applyBorder="1" applyAlignment="1" applyProtection="1">
      <alignment horizontal="center" vertical="center"/>
      <protection/>
    </xf>
    <xf numFmtId="184" fontId="10" fillId="38" borderId="148" xfId="0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>
      <alignment horizontal="center" vertical="center"/>
    </xf>
    <xf numFmtId="182" fontId="10" fillId="32" borderId="149" xfId="0" applyNumberFormat="1" applyFont="1" applyFill="1" applyBorder="1" applyAlignment="1">
      <alignment horizontal="center" vertical="center" wrapText="1"/>
    </xf>
    <xf numFmtId="1" fontId="10" fillId="32" borderId="146" xfId="0" applyNumberFormat="1" applyFont="1" applyFill="1" applyBorder="1" applyAlignment="1">
      <alignment horizontal="center" vertical="center" wrapText="1"/>
    </xf>
    <xf numFmtId="0" fontId="10" fillId="32" borderId="146" xfId="0" applyFont="1" applyFill="1" applyBorder="1" applyAlignment="1">
      <alignment horizontal="center" vertical="center" wrapText="1"/>
    </xf>
    <xf numFmtId="0" fontId="10" fillId="32" borderId="150" xfId="0" applyFont="1" applyFill="1" applyBorder="1" applyAlignment="1">
      <alignment horizontal="center" vertical="center" wrapText="1"/>
    </xf>
    <xf numFmtId="184" fontId="6" fillId="32" borderId="151" xfId="0" applyNumberFormat="1" applyFont="1" applyFill="1" applyBorder="1" applyAlignment="1">
      <alignment horizontal="center" vertical="center" wrapText="1"/>
    </xf>
    <xf numFmtId="0" fontId="6" fillId="0" borderId="151" xfId="0" applyFont="1" applyFill="1" applyBorder="1" applyAlignment="1">
      <alignment horizontal="center" vertical="center" wrapText="1"/>
    </xf>
    <xf numFmtId="0" fontId="6" fillId="0" borderId="152" xfId="0" applyFont="1" applyFill="1" applyBorder="1" applyAlignment="1">
      <alignment horizontal="center" vertical="center" wrapText="1"/>
    </xf>
    <xf numFmtId="0" fontId="6" fillId="0" borderId="147" xfId="0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center" vertical="center" wrapText="1"/>
    </xf>
    <xf numFmtId="0" fontId="6" fillId="38" borderId="153" xfId="0" applyFont="1" applyFill="1" applyBorder="1" applyAlignment="1">
      <alignment vertical="center" wrapText="1"/>
    </xf>
    <xf numFmtId="186" fontId="10" fillId="0" borderId="32" xfId="56" applyNumberFormat="1" applyFont="1" applyBorder="1" applyAlignment="1">
      <alignment horizontal="center" vertical="center"/>
      <protection/>
    </xf>
    <xf numFmtId="186" fontId="10" fillId="0" borderId="12" xfId="56" applyNumberFormat="1" applyFont="1" applyBorder="1" applyAlignment="1">
      <alignment horizontal="center" vertical="center"/>
      <protection/>
    </xf>
    <xf numFmtId="186" fontId="10" fillId="0" borderId="13" xfId="56" applyNumberFormat="1" applyFont="1" applyBorder="1" applyAlignment="1">
      <alignment horizontal="center" vertical="center"/>
      <protection/>
    </xf>
    <xf numFmtId="186" fontId="10" fillId="0" borderId="14" xfId="56" applyNumberFormat="1" applyFont="1" applyBorder="1" applyAlignment="1">
      <alignment horizontal="center" vertical="center"/>
      <protection/>
    </xf>
    <xf numFmtId="49" fontId="6" fillId="0" borderId="105" xfId="0" applyNumberFormat="1" applyFont="1" applyFill="1" applyBorder="1" applyAlignment="1">
      <alignment horizontal="right" vertical="center" wrapText="1"/>
    </xf>
    <xf numFmtId="1" fontId="6" fillId="32" borderId="106" xfId="0" applyNumberFormat="1" applyFont="1" applyFill="1" applyBorder="1" applyAlignment="1">
      <alignment horizontal="center" vertical="center"/>
    </xf>
    <xf numFmtId="182" fontId="6" fillId="32" borderId="105" xfId="0" applyNumberFormat="1" applyFont="1" applyFill="1" applyBorder="1" applyAlignment="1">
      <alignment horizontal="center" vertical="center" wrapText="1"/>
    </xf>
    <xf numFmtId="0" fontId="6" fillId="32" borderId="97" xfId="0" applyFont="1" applyFill="1" applyBorder="1" applyAlignment="1">
      <alignment horizontal="center" vertical="center" wrapText="1"/>
    </xf>
    <xf numFmtId="184" fontId="6" fillId="38" borderId="25" xfId="0" applyNumberFormat="1" applyFont="1" applyFill="1" applyBorder="1" applyAlignment="1" applyProtection="1">
      <alignment horizontal="center" vertical="center"/>
      <protection/>
    </xf>
    <xf numFmtId="49" fontId="6" fillId="38" borderId="35" xfId="56" applyNumberFormat="1" applyFont="1" applyFill="1" applyBorder="1" applyAlignment="1">
      <alignment horizontal="center" vertical="center" wrapText="1"/>
      <protection/>
    </xf>
    <xf numFmtId="49" fontId="6" fillId="38" borderId="31" xfId="56" applyNumberFormat="1" applyFont="1" applyFill="1" applyBorder="1" applyAlignment="1">
      <alignment horizontal="center" vertical="center" wrapText="1"/>
      <protection/>
    </xf>
    <xf numFmtId="0" fontId="6" fillId="38" borderId="79" xfId="0" applyFont="1" applyFill="1" applyBorder="1" applyAlignment="1">
      <alignment horizontal="center" vertical="center"/>
    </xf>
    <xf numFmtId="0" fontId="6" fillId="38" borderId="80" xfId="0" applyFont="1" applyFill="1" applyBorder="1" applyAlignment="1">
      <alignment horizontal="center" vertical="center"/>
    </xf>
    <xf numFmtId="49" fontId="6" fillId="38" borderId="80" xfId="0" applyNumberFormat="1" applyFont="1" applyFill="1" applyBorder="1" applyAlignment="1">
      <alignment horizontal="center" vertical="center"/>
    </xf>
    <xf numFmtId="0" fontId="20" fillId="38" borderId="87" xfId="0" applyFont="1" applyFill="1" applyBorder="1" applyAlignment="1">
      <alignment horizontal="center" vertical="center"/>
    </xf>
    <xf numFmtId="184" fontId="10" fillId="38" borderId="0" xfId="0" applyNumberFormat="1" applyFont="1" applyFill="1" applyAlignment="1">
      <alignment horizontal="center" vertical="center"/>
    </xf>
    <xf numFmtId="1" fontId="10" fillId="38" borderId="103" xfId="0" applyNumberFormat="1" applyFont="1" applyFill="1" applyBorder="1" applyAlignment="1">
      <alignment horizontal="center" vertical="center"/>
    </xf>
    <xf numFmtId="182" fontId="10" fillId="38" borderId="104" xfId="0" applyNumberFormat="1" applyFont="1" applyFill="1" applyBorder="1" applyAlignment="1">
      <alignment horizontal="center" vertical="center" wrapText="1"/>
    </xf>
    <xf numFmtId="1" fontId="10" fillId="38" borderId="80" xfId="0" applyNumberFormat="1" applyFont="1" applyFill="1" applyBorder="1" applyAlignment="1">
      <alignment horizontal="center" vertical="center"/>
    </xf>
    <xf numFmtId="0" fontId="10" fillId="38" borderId="80" xfId="0" applyFont="1" applyFill="1" applyBorder="1" applyAlignment="1">
      <alignment horizontal="center" vertical="center"/>
    </xf>
    <xf numFmtId="0" fontId="6" fillId="38" borderId="154" xfId="0" applyFont="1" applyFill="1" applyBorder="1" applyAlignment="1">
      <alignment horizontal="center" vertical="center" wrapText="1"/>
    </xf>
    <xf numFmtId="0" fontId="6" fillId="38" borderId="85" xfId="0" applyFont="1" applyFill="1" applyBorder="1" applyAlignment="1">
      <alignment horizontal="center" vertical="center" wrapText="1"/>
    </xf>
    <xf numFmtId="0" fontId="6" fillId="38" borderId="79" xfId="0" applyFont="1" applyFill="1" applyBorder="1" applyAlignment="1">
      <alignment horizontal="center" vertical="center" wrapText="1"/>
    </xf>
    <xf numFmtId="0" fontId="6" fillId="38" borderId="87" xfId="0" applyFont="1" applyFill="1" applyBorder="1" applyAlignment="1">
      <alignment horizontal="center" vertical="center" wrapText="1"/>
    </xf>
    <xf numFmtId="0" fontId="6" fillId="38" borderId="88" xfId="0" applyFont="1" applyFill="1" applyBorder="1" applyAlignment="1">
      <alignment horizontal="center" vertical="center" wrapText="1"/>
    </xf>
    <xf numFmtId="0" fontId="80" fillId="38" borderId="29" xfId="0" applyFont="1" applyFill="1" applyBorder="1" applyAlignment="1" applyProtection="1">
      <alignment horizontal="center" vertical="center" wrapText="1"/>
      <protection locked="0"/>
    </xf>
    <xf numFmtId="0" fontId="80" fillId="38" borderId="29" xfId="56" applyFont="1" applyFill="1" applyBorder="1" applyAlignment="1">
      <alignment horizontal="center" vertical="center" wrapText="1"/>
      <protection/>
    </xf>
    <xf numFmtId="49" fontId="79" fillId="38" borderId="28" xfId="57" applyNumberFormat="1" applyFont="1" applyFill="1" applyBorder="1" applyAlignment="1" applyProtection="1">
      <alignment horizontal="left" vertical="center" wrapText="1"/>
      <protection locked="0"/>
    </xf>
    <xf numFmtId="49" fontId="79" fillId="38" borderId="20" xfId="0" applyNumberFormat="1" applyFont="1" applyFill="1" applyBorder="1" applyAlignment="1">
      <alignment vertical="center" wrapText="1"/>
    </xf>
    <xf numFmtId="1" fontId="10" fillId="38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38" borderId="29" xfId="0" applyFont="1" applyFill="1" applyBorder="1" applyAlignment="1" applyProtection="1">
      <alignment horizontal="center" vertical="center" wrapText="1"/>
      <protection locked="0"/>
    </xf>
    <xf numFmtId="0" fontId="10" fillId="38" borderId="29" xfId="56" applyFont="1" applyFill="1" applyBorder="1" applyAlignment="1">
      <alignment horizontal="center" vertical="center" wrapText="1"/>
      <protection/>
    </xf>
    <xf numFmtId="184" fontId="10" fillId="38" borderId="42" xfId="56" applyNumberFormat="1" applyFont="1" applyFill="1" applyBorder="1" applyAlignment="1">
      <alignment horizontal="center" vertical="center" wrapText="1"/>
      <protection/>
    </xf>
    <xf numFmtId="1" fontId="10" fillId="38" borderId="42" xfId="56" applyNumberFormat="1" applyFont="1" applyFill="1" applyBorder="1" applyAlignment="1">
      <alignment horizontal="center" vertical="center" wrapText="1"/>
      <protection/>
    </xf>
    <xf numFmtId="184" fontId="77" fillId="38" borderId="46" xfId="56" applyNumberFormat="1" applyFont="1" applyFill="1" applyBorder="1" applyAlignment="1">
      <alignment horizontal="center" vertical="center" wrapText="1"/>
      <protection/>
    </xf>
    <xf numFmtId="184" fontId="77" fillId="38" borderId="48" xfId="56" applyNumberFormat="1" applyFont="1" applyFill="1" applyBorder="1" applyAlignment="1">
      <alignment horizontal="center" vertical="center" wrapText="1"/>
      <protection/>
    </xf>
    <xf numFmtId="184" fontId="77" fillId="38" borderId="45" xfId="56" applyNumberFormat="1" applyFont="1" applyFill="1" applyBorder="1" applyAlignment="1">
      <alignment horizontal="center" vertical="center" wrapText="1"/>
      <protection/>
    </xf>
    <xf numFmtId="1" fontId="10" fillId="38" borderId="46" xfId="56" applyNumberFormat="1" applyFont="1" applyFill="1" applyBorder="1" applyAlignment="1">
      <alignment horizontal="center" vertical="center" wrapText="1"/>
      <protection/>
    </xf>
    <xf numFmtId="1" fontId="10" fillId="38" borderId="48" xfId="56" applyNumberFormat="1" applyFont="1" applyFill="1" applyBorder="1" applyAlignment="1">
      <alignment horizontal="center" vertical="center" wrapText="1"/>
      <protection/>
    </xf>
    <xf numFmtId="1" fontId="10" fillId="38" borderId="76" xfId="56" applyNumberFormat="1" applyFont="1" applyFill="1" applyBorder="1" applyAlignment="1">
      <alignment horizontal="center" vertical="center" wrapText="1"/>
      <protection/>
    </xf>
    <xf numFmtId="1" fontId="10" fillId="38" borderId="45" xfId="56" applyNumberFormat="1" applyFont="1" applyFill="1" applyBorder="1" applyAlignment="1">
      <alignment horizontal="center" vertical="center" wrapText="1"/>
      <protection/>
    </xf>
    <xf numFmtId="0" fontId="10" fillId="38" borderId="73" xfId="56" applyFont="1" applyFill="1" applyBorder="1" applyAlignment="1">
      <alignment horizontal="center" vertical="center" wrapText="1"/>
      <protection/>
    </xf>
    <xf numFmtId="0" fontId="10" fillId="38" borderId="45" xfId="56" applyFont="1" applyFill="1" applyBorder="1" applyAlignment="1">
      <alignment horizontal="center" vertical="center" wrapText="1"/>
      <protection/>
    </xf>
    <xf numFmtId="184" fontId="10" fillId="38" borderId="45" xfId="56" applyNumberFormat="1" applyFont="1" applyFill="1" applyBorder="1" applyAlignment="1">
      <alignment horizontal="center" vertical="center" wrapText="1"/>
      <protection/>
    </xf>
    <xf numFmtId="183" fontId="10" fillId="38" borderId="42" xfId="56" applyNumberFormat="1" applyFont="1" applyFill="1" applyBorder="1" applyAlignment="1" applyProtection="1">
      <alignment horizontal="center" vertical="center"/>
      <protection/>
    </xf>
    <xf numFmtId="190" fontId="10" fillId="38" borderId="42" xfId="56" applyNumberFormat="1" applyFont="1" applyFill="1" applyBorder="1" applyAlignment="1" applyProtection="1">
      <alignment horizontal="center" vertical="center"/>
      <protection/>
    </xf>
    <xf numFmtId="183" fontId="77" fillId="38" borderId="42" xfId="56" applyNumberFormat="1" applyFont="1" applyFill="1" applyBorder="1" applyAlignment="1" applyProtection="1">
      <alignment horizontal="center" vertical="center"/>
      <protection/>
    </xf>
    <xf numFmtId="184" fontId="10" fillId="38" borderId="42" xfId="56" applyNumberFormat="1" applyFont="1" applyFill="1" applyBorder="1" applyAlignment="1" applyProtection="1">
      <alignment horizontal="center" vertical="center"/>
      <protection/>
    </xf>
    <xf numFmtId="1" fontId="10" fillId="38" borderId="42" xfId="56" applyNumberFormat="1" applyFont="1" applyFill="1" applyBorder="1" applyAlignment="1" applyProtection="1">
      <alignment horizontal="center" vertical="center"/>
      <protection/>
    </xf>
    <xf numFmtId="1" fontId="10" fillId="38" borderId="114" xfId="56" applyNumberFormat="1" applyFont="1" applyFill="1" applyBorder="1" applyAlignment="1">
      <alignment horizontal="center" vertical="center" wrapText="1"/>
      <protection/>
    </xf>
    <xf numFmtId="1" fontId="10" fillId="38" borderId="115" xfId="56" applyNumberFormat="1" applyFont="1" applyFill="1" applyBorder="1" applyAlignment="1">
      <alignment horizontal="center" vertical="center" wrapText="1"/>
      <protection/>
    </xf>
    <xf numFmtId="1" fontId="10" fillId="38" borderId="116" xfId="56" applyNumberFormat="1" applyFont="1" applyFill="1" applyBorder="1" applyAlignment="1">
      <alignment horizontal="center" vertical="center" wrapText="1"/>
      <protection/>
    </xf>
    <xf numFmtId="1" fontId="10" fillId="38" borderId="155" xfId="56" applyNumberFormat="1" applyFont="1" applyFill="1" applyBorder="1" applyAlignment="1">
      <alignment horizontal="center" vertical="center" wrapText="1"/>
      <protection/>
    </xf>
    <xf numFmtId="1" fontId="10" fillId="38" borderId="156" xfId="56" applyNumberFormat="1" applyFont="1" applyFill="1" applyBorder="1" applyAlignment="1">
      <alignment horizontal="center" vertical="center" wrapText="1"/>
      <protection/>
    </xf>
    <xf numFmtId="1" fontId="10" fillId="38" borderId="49" xfId="56" applyNumberFormat="1" applyFont="1" applyFill="1" applyBorder="1" applyAlignment="1">
      <alignment horizontal="center" vertical="center" wrapText="1"/>
      <protection/>
    </xf>
    <xf numFmtId="1" fontId="10" fillId="38" borderId="47" xfId="56" applyNumberFormat="1" applyFont="1" applyFill="1" applyBorder="1" applyAlignment="1">
      <alignment horizontal="center" vertical="center" wrapText="1"/>
      <protection/>
    </xf>
    <xf numFmtId="1" fontId="10" fillId="38" borderId="33" xfId="56" applyNumberFormat="1" applyFont="1" applyFill="1" applyBorder="1" applyAlignment="1">
      <alignment horizontal="center" vertical="center" wrapText="1"/>
      <protection/>
    </xf>
    <xf numFmtId="1" fontId="77" fillId="38" borderId="46" xfId="56" applyNumberFormat="1" applyFont="1" applyFill="1" applyBorder="1" applyAlignment="1">
      <alignment horizontal="center" vertical="center" wrapText="1"/>
      <protection/>
    </xf>
    <xf numFmtId="1" fontId="77" fillId="38" borderId="49" xfId="56" applyNumberFormat="1" applyFont="1" applyFill="1" applyBorder="1" applyAlignment="1">
      <alignment horizontal="center" vertical="center" wrapText="1"/>
      <protection/>
    </xf>
    <xf numFmtId="1" fontId="77" fillId="38" borderId="33" xfId="56" applyNumberFormat="1" applyFont="1" applyFill="1" applyBorder="1" applyAlignment="1">
      <alignment horizontal="center" vertical="center" wrapText="1"/>
      <protection/>
    </xf>
    <xf numFmtId="1" fontId="77" fillId="38" borderId="48" xfId="56" applyNumberFormat="1" applyFont="1" applyFill="1" applyBorder="1" applyAlignment="1">
      <alignment horizontal="center" vertical="center" wrapText="1"/>
      <protection/>
    </xf>
    <xf numFmtId="185" fontId="10" fillId="38" borderId="113" xfId="0" applyNumberFormat="1" applyFont="1" applyFill="1" applyBorder="1" applyAlignment="1">
      <alignment horizontal="center" vertical="center"/>
    </xf>
    <xf numFmtId="185" fontId="10" fillId="38" borderId="119" xfId="0" applyNumberFormat="1" applyFont="1" applyFill="1" applyBorder="1" applyAlignment="1">
      <alignment horizontal="center" vertical="center"/>
    </xf>
    <xf numFmtId="185" fontId="10" fillId="38" borderId="120" xfId="0" applyNumberFormat="1" applyFont="1" applyFill="1" applyBorder="1" applyAlignment="1">
      <alignment horizontal="center" vertical="center"/>
    </xf>
    <xf numFmtId="185" fontId="10" fillId="38" borderId="43" xfId="0" applyNumberFormat="1" applyFont="1" applyFill="1" applyBorder="1" applyAlignment="1">
      <alignment horizontal="center" vertical="center"/>
    </xf>
    <xf numFmtId="185" fontId="10" fillId="38" borderId="121" xfId="0" applyNumberFormat="1" applyFont="1" applyFill="1" applyBorder="1" applyAlignment="1">
      <alignment horizontal="center" vertical="center"/>
    </xf>
    <xf numFmtId="184" fontId="10" fillId="38" borderId="118" xfId="56" applyNumberFormat="1" applyFont="1" applyFill="1" applyBorder="1" applyAlignment="1" applyProtection="1">
      <alignment horizontal="center" vertical="center"/>
      <protection/>
    </xf>
    <xf numFmtId="1" fontId="10" fillId="38" borderId="118" xfId="56" applyNumberFormat="1" applyFont="1" applyFill="1" applyBorder="1" applyAlignment="1" applyProtection="1">
      <alignment horizontal="center" vertical="center"/>
      <protection/>
    </xf>
    <xf numFmtId="0" fontId="6" fillId="38" borderId="40" xfId="56" applyFont="1" applyFill="1" applyBorder="1" applyAlignment="1">
      <alignment horizontal="center" vertical="center" wrapText="1"/>
      <protection/>
    </xf>
    <xf numFmtId="1" fontId="10" fillId="38" borderId="51" xfId="56" applyNumberFormat="1" applyFont="1" applyFill="1" applyBorder="1" applyAlignment="1" applyProtection="1">
      <alignment horizontal="center" vertical="center"/>
      <protection/>
    </xf>
    <xf numFmtId="1" fontId="10" fillId="38" borderId="12" xfId="56" applyNumberFormat="1" applyFont="1" applyFill="1" applyBorder="1" applyAlignment="1" applyProtection="1">
      <alignment horizontal="center" vertical="center"/>
      <protection/>
    </xf>
    <xf numFmtId="1" fontId="10" fillId="38" borderId="13" xfId="56" applyNumberFormat="1" applyFont="1" applyFill="1" applyBorder="1" applyAlignment="1" applyProtection="1">
      <alignment horizontal="center" vertical="center"/>
      <protection/>
    </xf>
    <xf numFmtId="1" fontId="10" fillId="38" borderId="14" xfId="56" applyNumberFormat="1" applyFont="1" applyFill="1" applyBorder="1" applyAlignment="1" applyProtection="1">
      <alignment horizontal="center" vertical="center"/>
      <protection/>
    </xf>
    <xf numFmtId="185" fontId="6" fillId="38" borderId="18" xfId="56" applyNumberFormat="1" applyFont="1" applyFill="1" applyBorder="1" applyAlignment="1" applyProtection="1">
      <alignment horizontal="center" vertical="center"/>
      <protection/>
    </xf>
    <xf numFmtId="0" fontId="6" fillId="38" borderId="17" xfId="56" applyFont="1" applyFill="1" applyBorder="1" applyAlignment="1">
      <alignment horizontal="center" vertical="center" wrapText="1"/>
      <protection/>
    </xf>
    <xf numFmtId="187" fontId="6" fillId="38" borderId="35" xfId="56" applyNumberFormat="1" applyFont="1" applyFill="1" applyBorder="1" applyAlignment="1" applyProtection="1">
      <alignment horizontal="center" vertical="center"/>
      <protection/>
    </xf>
    <xf numFmtId="0" fontId="6" fillId="38" borderId="32" xfId="56" applyFont="1" applyFill="1" applyBorder="1" applyAlignment="1">
      <alignment horizontal="center" vertical="center" wrapText="1"/>
      <protection/>
    </xf>
    <xf numFmtId="0" fontId="10" fillId="38" borderId="13" xfId="56" applyFont="1" applyFill="1" applyBorder="1" applyAlignment="1">
      <alignment horizontal="center" vertical="center" wrapText="1"/>
      <protection/>
    </xf>
    <xf numFmtId="0" fontId="6" fillId="38" borderId="18" xfId="56" applyFont="1" applyFill="1" applyBorder="1" applyAlignment="1">
      <alignment horizontal="center" vertical="center" wrapText="1"/>
      <protection/>
    </xf>
    <xf numFmtId="0" fontId="6" fillId="38" borderId="14" xfId="56" applyFont="1" applyFill="1" applyBorder="1" applyAlignment="1">
      <alignment horizontal="center" vertical="center" wrapText="1"/>
      <protection/>
    </xf>
    <xf numFmtId="1" fontId="11" fillId="38" borderId="12" xfId="56" applyNumberFormat="1" applyFont="1" applyFill="1" applyBorder="1" applyAlignment="1">
      <alignment horizontal="center" vertical="center" wrapText="1"/>
      <protection/>
    </xf>
    <xf numFmtId="1" fontId="11" fillId="38" borderId="50" xfId="56" applyNumberFormat="1" applyFont="1" applyFill="1" applyBorder="1" applyAlignment="1">
      <alignment horizontal="center" vertical="center" wrapText="1"/>
      <protection/>
    </xf>
    <xf numFmtId="1" fontId="11" fillId="38" borderId="14" xfId="56" applyNumberFormat="1" applyFont="1" applyFill="1" applyBorder="1" applyAlignment="1">
      <alignment horizontal="center" vertical="center" wrapText="1"/>
      <protection/>
    </xf>
    <xf numFmtId="1" fontId="18" fillId="38" borderId="18" xfId="56" applyNumberFormat="1" applyFont="1" applyFill="1" applyBorder="1" applyAlignment="1">
      <alignment horizontal="center" vertical="center" wrapText="1"/>
      <protection/>
    </xf>
    <xf numFmtId="1" fontId="18" fillId="38" borderId="17" xfId="56" applyNumberFormat="1" applyFont="1" applyFill="1" applyBorder="1" applyAlignment="1">
      <alignment horizontal="center" vertical="center" wrapText="1"/>
      <protection/>
    </xf>
    <xf numFmtId="187" fontId="6" fillId="38" borderId="31" xfId="56" applyNumberFormat="1" applyFont="1" applyFill="1" applyBorder="1" applyAlignment="1" applyProtection="1">
      <alignment horizontal="center" vertical="center"/>
      <protection/>
    </xf>
    <xf numFmtId="187" fontId="10" fillId="38" borderId="31" xfId="56" applyNumberFormat="1" applyFont="1" applyFill="1" applyBorder="1" applyAlignment="1">
      <alignment horizontal="center" vertical="center"/>
      <protection/>
    </xf>
    <xf numFmtId="187" fontId="10" fillId="38" borderId="12" xfId="56" applyNumberFormat="1" applyFont="1" applyFill="1" applyBorder="1" applyAlignment="1">
      <alignment horizontal="center" vertical="center"/>
      <protection/>
    </xf>
    <xf numFmtId="187" fontId="10" fillId="38" borderId="13" xfId="56" applyNumberFormat="1" applyFont="1" applyFill="1" applyBorder="1" applyAlignment="1">
      <alignment horizontal="center" vertical="center"/>
      <protection/>
    </xf>
    <xf numFmtId="187" fontId="10" fillId="38" borderId="14" xfId="56" applyNumberFormat="1" applyFont="1" applyFill="1" applyBorder="1" applyAlignment="1">
      <alignment horizontal="center" vertical="center"/>
      <protection/>
    </xf>
    <xf numFmtId="187" fontId="6" fillId="38" borderId="24" xfId="56" applyNumberFormat="1" applyFont="1" applyFill="1" applyBorder="1" applyAlignment="1">
      <alignment horizontal="center" vertical="center"/>
      <protection/>
    </xf>
    <xf numFmtId="0" fontId="6" fillId="38" borderId="13" xfId="56" applyNumberFormat="1" applyFont="1" applyFill="1" applyBorder="1" applyAlignment="1">
      <alignment horizontal="center" vertical="center"/>
      <protection/>
    </xf>
    <xf numFmtId="186" fontId="10" fillId="38" borderId="31" xfId="56" applyNumberFormat="1" applyFont="1" applyFill="1" applyBorder="1" applyAlignment="1" applyProtection="1">
      <alignment horizontal="center" vertical="center"/>
      <protection/>
    </xf>
    <xf numFmtId="186" fontId="10" fillId="38" borderId="18" xfId="56" applyNumberFormat="1" applyFont="1" applyFill="1" applyBorder="1" applyAlignment="1" applyProtection="1">
      <alignment horizontal="center" vertical="center"/>
      <protection/>
    </xf>
    <xf numFmtId="186" fontId="10" fillId="38" borderId="13" xfId="56" applyNumberFormat="1" applyFont="1" applyFill="1" applyBorder="1" applyAlignment="1" applyProtection="1">
      <alignment horizontal="center" vertical="center"/>
      <protection/>
    </xf>
    <xf numFmtId="186" fontId="10" fillId="38" borderId="14" xfId="56" applyNumberFormat="1" applyFont="1" applyFill="1" applyBorder="1" applyAlignment="1" applyProtection="1">
      <alignment horizontal="center" vertical="center"/>
      <protection/>
    </xf>
    <xf numFmtId="49" fontId="6" fillId="38" borderId="25" xfId="0" applyNumberFormat="1" applyFont="1" applyFill="1" applyBorder="1" applyAlignment="1">
      <alignment horizontal="left" vertical="center" wrapText="1"/>
    </xf>
    <xf numFmtId="0" fontId="6" fillId="38" borderId="23" xfId="0" applyNumberFormat="1" applyFont="1" applyFill="1" applyBorder="1" applyAlignment="1">
      <alignment horizontal="center" vertical="center"/>
    </xf>
    <xf numFmtId="0" fontId="6" fillId="38" borderId="29" xfId="0" applyNumberFormat="1" applyFont="1" applyFill="1" applyBorder="1" applyAlignment="1">
      <alignment horizontal="center" vertical="center"/>
    </xf>
    <xf numFmtId="49" fontId="6" fillId="38" borderId="29" xfId="0" applyNumberFormat="1" applyFont="1" applyFill="1" applyBorder="1" applyAlignment="1">
      <alignment horizontal="center" vertical="center"/>
    </xf>
    <xf numFmtId="0" fontId="20" fillId="38" borderId="26" xfId="0" applyNumberFormat="1" applyFont="1" applyFill="1" applyBorder="1" applyAlignment="1" applyProtection="1">
      <alignment horizontal="center" vertical="center"/>
      <protection/>
    </xf>
    <xf numFmtId="184" fontId="10" fillId="38" borderId="20" xfId="0" applyNumberFormat="1" applyFont="1" applyFill="1" applyBorder="1" applyAlignment="1" applyProtection="1">
      <alignment horizontal="center" vertical="center"/>
      <protection/>
    </xf>
    <xf numFmtId="1" fontId="10" fillId="38" borderId="20" xfId="0" applyNumberFormat="1" applyFont="1" applyFill="1" applyBorder="1" applyAlignment="1">
      <alignment horizontal="center" vertical="center"/>
    </xf>
    <xf numFmtId="182" fontId="10" fillId="38" borderId="21" xfId="0" applyNumberFormat="1" applyFont="1" applyFill="1" applyBorder="1" applyAlignment="1">
      <alignment horizontal="center" vertical="center" wrapText="1"/>
    </xf>
    <xf numFmtId="1" fontId="10" fillId="38" borderId="29" xfId="0" applyNumberFormat="1" applyFont="1" applyFill="1" applyBorder="1" applyAlignment="1">
      <alignment horizontal="center" vertical="center"/>
    </xf>
    <xf numFmtId="0" fontId="10" fillId="38" borderId="29" xfId="0" applyNumberFormat="1" applyFont="1" applyFill="1" applyBorder="1" applyAlignment="1">
      <alignment horizontal="center" vertical="center"/>
    </xf>
    <xf numFmtId="0" fontId="10" fillId="38" borderId="26" xfId="0" applyFont="1" applyFill="1" applyBorder="1" applyAlignment="1">
      <alignment horizontal="center" vertical="center" wrapText="1"/>
    </xf>
    <xf numFmtId="0" fontId="6" fillId="38" borderId="23" xfId="0" applyNumberFormat="1" applyFont="1" applyFill="1" applyBorder="1" applyAlignment="1">
      <alignment horizontal="center" vertical="center" wrapText="1"/>
    </xf>
    <xf numFmtId="0" fontId="6" fillId="38" borderId="29" xfId="0" applyNumberFormat="1" applyFont="1" applyFill="1" applyBorder="1" applyAlignment="1">
      <alignment horizontal="center" vertical="center" wrapText="1"/>
    </xf>
    <xf numFmtId="0" fontId="6" fillId="38" borderId="26" xfId="0" applyNumberFormat="1" applyFont="1" applyFill="1" applyBorder="1" applyAlignment="1">
      <alignment horizontal="center" vertical="center" wrapText="1"/>
    </xf>
    <xf numFmtId="0" fontId="6" fillId="38" borderId="22" xfId="0" applyNumberFormat="1" applyFont="1" applyFill="1" applyBorder="1" applyAlignment="1">
      <alignment horizontal="center" vertical="center" wrapText="1"/>
    </xf>
    <xf numFmtId="0" fontId="6" fillId="38" borderId="21" xfId="0" applyNumberFormat="1" applyFont="1" applyFill="1" applyBorder="1" applyAlignment="1">
      <alignment horizontal="center" vertical="center" wrapText="1"/>
    </xf>
    <xf numFmtId="0" fontId="6" fillId="38" borderId="104" xfId="0" applyFont="1" applyFill="1" applyBorder="1" applyAlignment="1">
      <alignment horizontal="left" vertical="center" wrapText="1"/>
    </xf>
    <xf numFmtId="0" fontId="6" fillId="38" borderId="98" xfId="0" applyFont="1" applyFill="1" applyBorder="1" applyAlignment="1">
      <alignment horizontal="center" vertical="center" wrapText="1"/>
    </xf>
    <xf numFmtId="0" fontId="20" fillId="38" borderId="99" xfId="0" applyNumberFormat="1" applyFont="1" applyFill="1" applyBorder="1" applyAlignment="1" applyProtection="1">
      <alignment horizontal="center" vertical="center"/>
      <protection/>
    </xf>
    <xf numFmtId="184" fontId="10" fillId="38" borderId="92" xfId="0" applyNumberFormat="1" applyFont="1" applyFill="1" applyBorder="1" applyAlignment="1" applyProtection="1">
      <alignment horizontal="center" vertical="center"/>
      <protection/>
    </xf>
    <xf numFmtId="182" fontId="10" fillId="38" borderId="93" xfId="0" applyNumberFormat="1" applyFont="1" applyFill="1" applyBorder="1" applyAlignment="1">
      <alignment horizontal="center" vertical="center" wrapText="1"/>
    </xf>
    <xf numFmtId="0" fontId="10" fillId="38" borderId="99" xfId="0" applyFont="1" applyFill="1" applyBorder="1" applyAlignment="1">
      <alignment horizontal="center" vertical="center" wrapText="1"/>
    </xf>
    <xf numFmtId="184" fontId="6" fillId="38" borderId="100" xfId="0" applyNumberFormat="1" applyFont="1" applyFill="1" applyBorder="1" applyAlignment="1">
      <alignment horizontal="center" vertical="center" wrapText="1"/>
    </xf>
    <xf numFmtId="0" fontId="6" fillId="38" borderId="99" xfId="0" applyFont="1" applyFill="1" applyBorder="1" applyAlignment="1">
      <alignment horizontal="center" vertical="center" wrapText="1"/>
    </xf>
    <xf numFmtId="0" fontId="6" fillId="38" borderId="104" xfId="0" applyFont="1" applyFill="1" applyBorder="1" applyAlignment="1">
      <alignment horizontal="center" vertical="center" wrapText="1"/>
    </xf>
    <xf numFmtId="0" fontId="6" fillId="38" borderId="40" xfId="56" applyNumberFormat="1" applyFont="1" applyFill="1" applyBorder="1" applyAlignment="1" applyProtection="1">
      <alignment horizontal="center" vertical="center"/>
      <protection/>
    </xf>
    <xf numFmtId="0" fontId="6" fillId="38" borderId="89" xfId="0" applyFont="1" applyFill="1" applyBorder="1" applyAlignment="1">
      <alignment horizontal="right" vertical="center" wrapText="1"/>
    </xf>
    <xf numFmtId="184" fontId="6" fillId="38" borderId="83" xfId="0" applyNumberFormat="1" applyFont="1" applyFill="1" applyBorder="1" applyAlignment="1" applyProtection="1">
      <alignment horizontal="center" vertical="center"/>
      <protection/>
    </xf>
    <xf numFmtId="1" fontId="6" fillId="38" borderId="103" xfId="0" applyNumberFormat="1" applyFont="1" applyFill="1" applyBorder="1" applyAlignment="1">
      <alignment horizontal="center" vertical="center"/>
    </xf>
    <xf numFmtId="182" fontId="6" fillId="38" borderId="104" xfId="0" applyNumberFormat="1" applyFont="1" applyFill="1" applyBorder="1" applyAlignment="1">
      <alignment horizontal="center" vertical="center" wrapText="1"/>
    </xf>
    <xf numFmtId="0" fontId="6" fillId="38" borderId="99" xfId="0" applyNumberFormat="1" applyFont="1" applyFill="1" applyBorder="1" applyAlignment="1" applyProtection="1">
      <alignment horizontal="center" vertical="center"/>
      <protection/>
    </xf>
    <xf numFmtId="0" fontId="6" fillId="38" borderId="79" xfId="0" applyNumberFormat="1" applyFont="1" applyFill="1" applyBorder="1" applyAlignment="1">
      <alignment horizontal="center" vertical="center"/>
    </xf>
    <xf numFmtId="0" fontId="20" fillId="38" borderId="87" xfId="0" applyNumberFormat="1" applyFont="1" applyFill="1" applyBorder="1" applyAlignment="1" applyProtection="1">
      <alignment horizontal="center" vertical="center"/>
      <protection/>
    </xf>
    <xf numFmtId="1" fontId="10" fillId="38" borderId="89" xfId="0" applyNumberFormat="1" applyFont="1" applyFill="1" applyBorder="1" applyAlignment="1" applyProtection="1">
      <alignment horizontal="center" vertical="center"/>
      <protection/>
    </xf>
    <xf numFmtId="1" fontId="10" fillId="38" borderId="84" xfId="0" applyNumberFormat="1" applyFont="1" applyFill="1" applyBorder="1" applyAlignment="1" applyProtection="1">
      <alignment horizontal="center" vertical="center"/>
      <protection/>
    </xf>
    <xf numFmtId="0" fontId="10" fillId="38" borderId="91" xfId="0" applyFont="1" applyFill="1" applyBorder="1" applyAlignment="1">
      <alignment horizontal="center" vertical="center" wrapText="1"/>
    </xf>
    <xf numFmtId="0" fontId="6" fillId="38" borderId="85" xfId="0" applyNumberFormat="1" applyFont="1" applyFill="1" applyBorder="1" applyAlignment="1">
      <alignment horizontal="center" vertical="center" wrapText="1"/>
    </xf>
    <xf numFmtId="0" fontId="6" fillId="38" borderId="79" xfId="0" applyNumberFormat="1" applyFont="1" applyFill="1" applyBorder="1" applyAlignment="1">
      <alignment horizontal="center" vertical="center" wrapText="1"/>
    </xf>
    <xf numFmtId="0" fontId="6" fillId="38" borderId="87" xfId="0" applyNumberFormat="1" applyFont="1" applyFill="1" applyBorder="1" applyAlignment="1">
      <alignment horizontal="center" vertical="center" wrapText="1"/>
    </xf>
    <xf numFmtId="0" fontId="6" fillId="38" borderId="88" xfId="0" applyNumberFormat="1" applyFont="1" applyFill="1" applyBorder="1" applyAlignment="1">
      <alignment horizontal="center" vertical="center" wrapText="1"/>
    </xf>
    <xf numFmtId="0" fontId="30" fillId="38" borderId="13" xfId="0" applyFont="1" applyFill="1" applyBorder="1" applyAlignment="1">
      <alignment horizontal="center" vertical="center" wrapText="1"/>
    </xf>
    <xf numFmtId="0" fontId="6" fillId="38" borderId="80" xfId="0" applyNumberFormat="1" applyFont="1" applyFill="1" applyBorder="1" applyAlignment="1">
      <alignment horizontal="center" vertical="center"/>
    </xf>
    <xf numFmtId="184" fontId="6" fillId="38" borderId="0" xfId="0" applyNumberFormat="1" applyFont="1" applyFill="1" applyBorder="1" applyAlignment="1" applyProtection="1">
      <alignment horizontal="center" vertical="center"/>
      <protection/>
    </xf>
    <xf numFmtId="182" fontId="6" fillId="38" borderId="89" xfId="0" applyNumberFormat="1" applyFont="1" applyFill="1" applyBorder="1" applyAlignment="1">
      <alignment horizontal="center" vertical="center" wrapText="1"/>
    </xf>
    <xf numFmtId="1" fontId="6" fillId="38" borderId="80" xfId="0" applyNumberFormat="1" applyFont="1" applyFill="1" applyBorder="1" applyAlignment="1">
      <alignment horizontal="center" vertical="center"/>
    </xf>
    <xf numFmtId="0" fontId="6" fillId="38" borderId="91" xfId="0" applyFont="1" applyFill="1" applyBorder="1" applyAlignment="1">
      <alignment horizontal="center" vertical="center" wrapText="1"/>
    </xf>
    <xf numFmtId="184" fontId="6" fillId="38" borderId="157" xfId="0" applyNumberFormat="1" applyFont="1" applyFill="1" applyBorder="1" applyAlignment="1" applyProtection="1">
      <alignment horizontal="center" vertical="center"/>
      <protection/>
    </xf>
    <xf numFmtId="0" fontId="28" fillId="38" borderId="79" xfId="0" applyNumberFormat="1" applyFont="1" applyFill="1" applyBorder="1" applyAlignment="1">
      <alignment horizontal="center" vertical="center" wrapText="1"/>
    </xf>
    <xf numFmtId="184" fontId="6" fillId="38" borderId="90" xfId="0" applyNumberFormat="1" applyFont="1" applyFill="1" applyBorder="1" applyAlignment="1" applyProtection="1">
      <alignment horizontal="center" vertical="center"/>
      <protection/>
    </xf>
    <xf numFmtId="49" fontId="6" fillId="38" borderId="158" xfId="0" applyNumberFormat="1" applyFont="1" applyFill="1" applyBorder="1" applyAlignment="1">
      <alignment horizontal="right" vertical="center" wrapText="1"/>
    </xf>
    <xf numFmtId="0" fontId="6" fillId="38" borderId="87" xfId="0" applyNumberFormat="1" applyFont="1" applyFill="1" applyBorder="1" applyAlignment="1" applyProtection="1">
      <alignment horizontal="center" vertical="center"/>
      <protection/>
    </xf>
    <xf numFmtId="1" fontId="6" fillId="38" borderId="107" xfId="0" applyNumberFormat="1" applyFont="1" applyFill="1" applyBorder="1" applyAlignment="1">
      <alignment horizontal="center" vertical="center"/>
    </xf>
    <xf numFmtId="182" fontId="6" fillId="38" borderId="105" xfId="0" applyNumberFormat="1" applyFont="1" applyFill="1" applyBorder="1" applyAlignment="1">
      <alignment horizontal="center" vertical="center" wrapText="1"/>
    </xf>
    <xf numFmtId="0" fontId="6" fillId="38" borderId="97" xfId="0" applyFont="1" applyFill="1" applyBorder="1" applyAlignment="1">
      <alignment horizontal="center" vertical="center" wrapText="1"/>
    </xf>
    <xf numFmtId="49" fontId="6" fillId="38" borderId="134" xfId="0" applyNumberFormat="1" applyFont="1" applyFill="1" applyBorder="1" applyAlignment="1">
      <alignment horizontal="left" vertical="center" wrapText="1"/>
    </xf>
    <xf numFmtId="0" fontId="6" fillId="38" borderId="127" xfId="0" applyFont="1" applyFill="1" applyBorder="1" applyAlignment="1">
      <alignment horizontal="center" vertical="center" wrapText="1"/>
    </xf>
    <xf numFmtId="0" fontId="6" fillId="38" borderId="94" xfId="0" applyFont="1" applyFill="1" applyBorder="1" applyAlignment="1">
      <alignment horizontal="center" vertical="center" wrapText="1"/>
    </xf>
    <xf numFmtId="0" fontId="20" fillId="38" borderId="124" xfId="0" applyNumberFormat="1" applyFont="1" applyFill="1" applyBorder="1" applyAlignment="1" applyProtection="1">
      <alignment horizontal="center" vertical="center"/>
      <protection/>
    </xf>
    <xf numFmtId="184" fontId="10" fillId="38" borderId="50" xfId="0" applyNumberFormat="1" applyFont="1" applyFill="1" applyBorder="1" applyAlignment="1" applyProtection="1">
      <alignment horizontal="center" vertical="center"/>
      <protection/>
    </xf>
    <xf numFmtId="1" fontId="10" fillId="38" borderId="159" xfId="0" applyNumberFormat="1" applyFont="1" applyFill="1" applyBorder="1" applyAlignment="1">
      <alignment horizontal="center" vertical="center"/>
    </xf>
    <xf numFmtId="182" fontId="10" fillId="38" borderId="125" xfId="0" applyNumberFormat="1" applyFont="1" applyFill="1" applyBorder="1" applyAlignment="1">
      <alignment horizontal="center" vertical="center" wrapText="1"/>
    </xf>
    <xf numFmtId="0" fontId="10" fillId="38" borderId="94" xfId="0" applyFont="1" applyFill="1" applyBorder="1" applyAlignment="1">
      <alignment horizontal="center" vertical="center" wrapText="1"/>
    </xf>
    <xf numFmtId="0" fontId="10" fillId="38" borderId="124" xfId="0" applyFont="1" applyFill="1" applyBorder="1" applyAlignment="1">
      <alignment horizontal="center" vertical="center" wrapText="1"/>
    </xf>
    <xf numFmtId="184" fontId="6" fillId="38" borderId="129" xfId="0" applyNumberFormat="1" applyFont="1" applyFill="1" applyBorder="1" applyAlignment="1">
      <alignment horizontal="center" vertical="center" wrapText="1"/>
    </xf>
    <xf numFmtId="0" fontId="6" fillId="38" borderId="124" xfId="0" applyFont="1" applyFill="1" applyBorder="1" applyAlignment="1">
      <alignment horizontal="center" vertical="center" wrapText="1"/>
    </xf>
    <xf numFmtId="0" fontId="6" fillId="38" borderId="125" xfId="0" applyFont="1" applyFill="1" applyBorder="1" applyAlignment="1">
      <alignment horizontal="center" vertical="center" wrapText="1"/>
    </xf>
    <xf numFmtId="0" fontId="6" fillId="38" borderId="38" xfId="56" applyNumberFormat="1" applyFont="1" applyFill="1" applyBorder="1" applyAlignment="1" applyProtection="1">
      <alignment horizontal="center" vertical="center"/>
      <protection/>
    </xf>
    <xf numFmtId="49" fontId="6" fillId="38" borderId="20" xfId="56" applyNumberFormat="1" applyFont="1" applyFill="1" applyBorder="1" applyAlignment="1">
      <alignment vertical="center" wrapText="1"/>
      <protection/>
    </xf>
    <xf numFmtId="49" fontId="6" fillId="38" borderId="30" xfId="56" applyNumberFormat="1" applyFont="1" applyFill="1" applyBorder="1" applyAlignment="1">
      <alignment vertical="center" wrapText="1"/>
      <protection/>
    </xf>
    <xf numFmtId="0" fontId="6" fillId="0" borderId="0" xfId="55" applyFont="1">
      <alignment/>
      <protection/>
    </xf>
    <xf numFmtId="0" fontId="12" fillId="0" borderId="0" xfId="55" applyAlignment="1">
      <alignment vertic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vertical="center" wrapText="1"/>
      <protection/>
    </xf>
    <xf numFmtId="0" fontId="9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vertic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vertical="center" wrapText="1"/>
      <protection/>
    </xf>
    <xf numFmtId="0" fontId="81" fillId="0" borderId="0" xfId="55" applyFont="1" applyAlignment="1">
      <alignment horizontal="left" vertical="center" wrapText="1"/>
      <protection/>
    </xf>
    <xf numFmtId="0" fontId="10" fillId="0" borderId="160" xfId="55" applyFont="1" applyBorder="1" applyAlignment="1">
      <alignment horizontal="center" vertical="center"/>
      <protection/>
    </xf>
    <xf numFmtId="0" fontId="10" fillId="0" borderId="161" xfId="55" applyFont="1" applyBorder="1" applyAlignment="1">
      <alignment horizontal="center" vertical="center"/>
      <protection/>
    </xf>
    <xf numFmtId="0" fontId="10" fillId="0" borderId="162" xfId="55" applyFont="1" applyBorder="1" applyAlignment="1">
      <alignment horizontal="center" vertical="center"/>
      <protection/>
    </xf>
    <xf numFmtId="0" fontId="10" fillId="0" borderId="163" xfId="55" applyFont="1" applyBorder="1" applyAlignment="1">
      <alignment horizontal="center" vertical="center"/>
      <protection/>
    </xf>
    <xf numFmtId="0" fontId="10" fillId="0" borderId="164" xfId="55" applyFont="1" applyBorder="1" applyAlignment="1">
      <alignment horizontal="center" vertical="center"/>
      <protection/>
    </xf>
    <xf numFmtId="0" fontId="10" fillId="0" borderId="165" xfId="55" applyFont="1" applyBorder="1" applyAlignment="1">
      <alignment horizontal="center" vertical="center"/>
      <protection/>
    </xf>
    <xf numFmtId="0" fontId="10" fillId="0" borderId="46" xfId="55" applyFont="1" applyBorder="1" applyAlignment="1">
      <alignment horizontal="center" vertical="center"/>
      <protection/>
    </xf>
    <xf numFmtId="0" fontId="10" fillId="0" borderId="47" xfId="55" applyFont="1" applyBorder="1" applyAlignment="1">
      <alignment horizontal="center" vertical="center"/>
      <protection/>
    </xf>
    <xf numFmtId="0" fontId="10" fillId="0" borderId="166" xfId="55" applyFont="1" applyBorder="1" applyAlignment="1">
      <alignment horizontal="center" vertical="center"/>
      <protection/>
    </xf>
    <xf numFmtId="0" fontId="10" fillId="0" borderId="167" xfId="55" applyFont="1" applyBorder="1" applyAlignment="1">
      <alignment horizontal="center" vertical="center"/>
      <protection/>
    </xf>
    <xf numFmtId="0" fontId="10" fillId="0" borderId="168" xfId="55" applyFont="1" applyBorder="1" applyAlignment="1">
      <alignment horizontal="center" vertical="center"/>
      <protection/>
    </xf>
    <xf numFmtId="0" fontId="10" fillId="0" borderId="169" xfId="55" applyFont="1" applyBorder="1" applyAlignment="1">
      <alignment horizontal="center" vertical="center"/>
      <protection/>
    </xf>
    <xf numFmtId="0" fontId="10" fillId="0" borderId="170" xfId="55" applyFont="1" applyBorder="1" applyAlignment="1">
      <alignment horizontal="center" vertical="center"/>
      <protection/>
    </xf>
    <xf numFmtId="0" fontId="10" fillId="0" borderId="171" xfId="55" applyFont="1" applyBorder="1" applyAlignment="1">
      <alignment horizontal="center" vertical="center"/>
      <protection/>
    </xf>
    <xf numFmtId="0" fontId="10" fillId="0" borderId="172" xfId="55" applyFont="1" applyBorder="1" applyAlignment="1">
      <alignment horizontal="center" vertical="center"/>
      <protection/>
    </xf>
    <xf numFmtId="0" fontId="10" fillId="0" borderId="173" xfId="55" applyFont="1" applyBorder="1" applyAlignment="1">
      <alignment horizontal="center" vertical="center"/>
      <protection/>
    </xf>
    <xf numFmtId="0" fontId="10" fillId="0" borderId="174" xfId="55" applyFont="1" applyBorder="1" applyAlignment="1">
      <alignment horizontal="center" vertical="center"/>
      <protection/>
    </xf>
    <xf numFmtId="0" fontId="10" fillId="0" borderId="175" xfId="55" applyFont="1" applyBorder="1" applyAlignment="1">
      <alignment horizontal="center" vertical="center"/>
      <protection/>
    </xf>
    <xf numFmtId="0" fontId="10" fillId="0" borderId="176" xfId="55" applyFont="1" applyBorder="1" applyAlignment="1">
      <alignment horizontal="center" vertical="center"/>
      <protection/>
    </xf>
    <xf numFmtId="0" fontId="10" fillId="0" borderId="177" xfId="55" applyFont="1" applyBorder="1" applyAlignment="1">
      <alignment horizontal="center" vertical="center"/>
      <protection/>
    </xf>
    <xf numFmtId="0" fontId="10" fillId="0" borderId="178" xfId="55" applyFont="1" applyBorder="1" applyAlignment="1">
      <alignment horizontal="center" vertical="center"/>
      <protection/>
    </xf>
    <xf numFmtId="0" fontId="10" fillId="0" borderId="179" xfId="55" applyFont="1" applyBorder="1" applyAlignment="1">
      <alignment horizontal="center" vertical="center"/>
      <protection/>
    </xf>
    <xf numFmtId="0" fontId="10" fillId="0" borderId="180" xfId="55" applyFont="1" applyBorder="1" applyAlignment="1">
      <alignment horizontal="center" vertical="center"/>
      <protection/>
    </xf>
    <xf numFmtId="0" fontId="10" fillId="0" borderId="181" xfId="55" applyFont="1" applyBorder="1" applyAlignment="1">
      <alignment horizontal="center" vertical="center"/>
      <protection/>
    </xf>
    <xf numFmtId="0" fontId="10" fillId="0" borderId="182" xfId="55" applyFont="1" applyBorder="1" applyAlignment="1">
      <alignment horizontal="center" vertical="center"/>
      <protection/>
    </xf>
    <xf numFmtId="0" fontId="10" fillId="0" borderId="183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49" fontId="6" fillId="0" borderId="184" xfId="55" applyNumberFormat="1" applyFont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3" fillId="0" borderId="0" xfId="55" applyFont="1" applyAlignment="1">
      <alignment horizontal="center" vertical="center"/>
      <protection/>
    </xf>
    <xf numFmtId="49" fontId="6" fillId="0" borderId="185" xfId="55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6" fillId="0" borderId="186" xfId="55" applyNumberFormat="1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49" fontId="6" fillId="0" borderId="187" xfId="55" applyNumberFormat="1" applyFont="1" applyBorder="1" applyAlignment="1">
      <alignment horizontal="center" vertical="center"/>
      <protection/>
    </xf>
    <xf numFmtId="0" fontId="6" fillId="0" borderId="188" xfId="55" applyFont="1" applyBorder="1" applyAlignment="1">
      <alignment horizontal="center" vertical="center" wrapText="1"/>
      <protection/>
    </xf>
    <xf numFmtId="0" fontId="6" fillId="0" borderId="189" xfId="55" applyFont="1" applyBorder="1" applyAlignment="1">
      <alignment horizontal="center" vertical="center" wrapText="1"/>
      <protection/>
    </xf>
    <xf numFmtId="0" fontId="6" fillId="0" borderId="190" xfId="55" applyFont="1" applyBorder="1" applyAlignment="1">
      <alignment horizontal="center" vertical="center" wrapText="1"/>
      <protection/>
    </xf>
    <xf numFmtId="0" fontId="6" fillId="0" borderId="191" xfId="55" applyFont="1" applyBorder="1" applyAlignment="1">
      <alignment horizontal="center" vertical="center" wrapText="1"/>
      <protection/>
    </xf>
    <xf numFmtId="0" fontId="6" fillId="0" borderId="192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89" xfId="55" applyFont="1" applyBorder="1" applyAlignment="1">
      <alignment horizontal="center" vertical="center"/>
      <protection/>
    </xf>
    <xf numFmtId="0" fontId="6" fillId="0" borderId="193" xfId="55" applyFont="1" applyBorder="1" applyAlignment="1">
      <alignment horizontal="center" vertical="center"/>
      <protection/>
    </xf>
    <xf numFmtId="0" fontId="6" fillId="0" borderId="194" xfId="55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3" fillId="0" borderId="0" xfId="55" applyFont="1" applyAlignment="1">
      <alignment horizontal="right" vertical="center"/>
      <protection/>
    </xf>
    <xf numFmtId="0" fontId="10" fillId="0" borderId="0" xfId="55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13" fillId="0" borderId="0" xfId="55" applyFont="1" applyAlignment="1">
      <alignment wrapText="1"/>
      <protection/>
    </xf>
    <xf numFmtId="0" fontId="6" fillId="0" borderId="0" xfId="55" applyFont="1" applyAlignment="1">
      <alignment horizontal="center" wrapText="1"/>
      <protection/>
    </xf>
    <xf numFmtId="0" fontId="12" fillId="0" borderId="0" xfId="55" applyAlignment="1">
      <alignment horizontal="center" vertical="center"/>
      <protection/>
    </xf>
    <xf numFmtId="0" fontId="12" fillId="0" borderId="0" xfId="55" applyAlignment="1">
      <alignment horizontal="left" vertical="center"/>
      <protection/>
    </xf>
    <xf numFmtId="0" fontId="12" fillId="0" borderId="0" xfId="55" applyAlignment="1">
      <alignment horizontal="righ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1" fontId="6" fillId="0" borderId="0" xfId="55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left" vertical="center" wrapText="1"/>
      <protection/>
    </xf>
    <xf numFmtId="0" fontId="9" fillId="0" borderId="0" xfId="55" applyFont="1">
      <alignment/>
      <protection/>
    </xf>
    <xf numFmtId="0" fontId="10" fillId="0" borderId="0" xfId="55" applyFont="1" applyAlignment="1">
      <alignment horizontal="center" wrapText="1"/>
      <protection/>
    </xf>
    <xf numFmtId="0" fontId="16" fillId="0" borderId="0" xfId="55" applyFont="1" applyAlignment="1">
      <alignment horizontal="center"/>
      <protection/>
    </xf>
    <xf numFmtId="0" fontId="6" fillId="38" borderId="189" xfId="55" applyFont="1" applyFill="1" applyBorder="1" applyAlignment="1">
      <alignment horizontal="center" vertical="center"/>
      <protection/>
    </xf>
    <xf numFmtId="185" fontId="6" fillId="0" borderId="52" xfId="56" applyNumberFormat="1" applyFont="1" applyFill="1" applyBorder="1" applyAlignment="1">
      <alignment horizontal="center" vertical="center"/>
      <protection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 hidden="1"/>
    </xf>
    <xf numFmtId="184" fontId="77" fillId="0" borderId="45" xfId="56" applyNumberFormat="1" applyFont="1" applyFill="1" applyBorder="1" applyAlignment="1">
      <alignment horizontal="center" vertical="center" wrapText="1"/>
      <protection/>
    </xf>
    <xf numFmtId="183" fontId="77" fillId="0" borderId="42" xfId="56" applyNumberFormat="1" applyFont="1" applyFill="1" applyBorder="1" applyAlignment="1" applyProtection="1">
      <alignment horizontal="center" vertical="center"/>
      <protection/>
    </xf>
    <xf numFmtId="190" fontId="10" fillId="0" borderId="33" xfId="56" applyNumberFormat="1" applyFont="1" applyFill="1" applyBorder="1" applyAlignment="1" applyProtection="1">
      <alignment horizontal="center" vertical="center"/>
      <protection/>
    </xf>
    <xf numFmtId="184" fontId="10" fillId="0" borderId="42" xfId="56" applyNumberFormat="1" applyFont="1" applyFill="1" applyBorder="1" applyAlignment="1" applyProtection="1">
      <alignment horizontal="center" vertical="center"/>
      <protection/>
    </xf>
    <xf numFmtId="1" fontId="10" fillId="0" borderId="116" xfId="56" applyNumberFormat="1" applyFont="1" applyFill="1" applyBorder="1" applyAlignment="1">
      <alignment horizontal="center" vertical="center" wrapText="1"/>
      <protection/>
    </xf>
    <xf numFmtId="1" fontId="10" fillId="0" borderId="47" xfId="56" applyNumberFormat="1" applyFont="1" applyFill="1" applyBorder="1" applyAlignment="1">
      <alignment horizontal="center" vertical="center" wrapText="1"/>
      <protection/>
    </xf>
    <xf numFmtId="1" fontId="10" fillId="0" borderId="77" xfId="56" applyNumberFormat="1" applyFont="1" applyFill="1" applyBorder="1" applyAlignment="1">
      <alignment horizontal="center" vertical="center" wrapText="1"/>
      <protection/>
    </xf>
    <xf numFmtId="1" fontId="77" fillId="0" borderId="47" xfId="56" applyNumberFormat="1" applyFont="1" applyFill="1" applyBorder="1" applyAlignment="1">
      <alignment horizontal="center" vertical="center" wrapText="1"/>
      <protection/>
    </xf>
    <xf numFmtId="185" fontId="6" fillId="0" borderId="120" xfId="0" applyNumberFormat="1" applyFont="1" applyFill="1" applyBorder="1" applyAlignment="1">
      <alignment horizontal="center" vertical="center"/>
    </xf>
    <xf numFmtId="1" fontId="10" fillId="0" borderId="155" xfId="56" applyNumberFormat="1" applyFont="1" applyFill="1" applyBorder="1" applyAlignment="1">
      <alignment horizontal="center" vertical="center" wrapText="1"/>
      <protection/>
    </xf>
    <xf numFmtId="185" fontId="10" fillId="0" borderId="120" xfId="0" applyNumberFormat="1" applyFont="1" applyFill="1" applyBorder="1" applyAlignment="1">
      <alignment horizontal="center" vertical="center"/>
    </xf>
    <xf numFmtId="0" fontId="6" fillId="0" borderId="57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84" fontId="10" fillId="0" borderId="0" xfId="0" applyNumberFormat="1" applyFont="1" applyFill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1" fontId="10" fillId="0" borderId="42" xfId="56" applyNumberFormat="1" applyFont="1" applyFill="1" applyBorder="1" applyAlignment="1" applyProtection="1">
      <alignment horizontal="center" vertical="center"/>
      <protection/>
    </xf>
    <xf numFmtId="0" fontId="10" fillId="38" borderId="73" xfId="56" applyFont="1" applyFill="1" applyBorder="1" applyAlignment="1">
      <alignment horizontal="center" vertical="center" wrapText="1"/>
      <protection/>
    </xf>
    <xf numFmtId="0" fontId="10" fillId="38" borderId="45" xfId="56" applyFont="1" applyFill="1" applyBorder="1" applyAlignment="1">
      <alignment horizontal="center" vertical="center" wrapText="1"/>
      <protection/>
    </xf>
    <xf numFmtId="184" fontId="10" fillId="38" borderId="118" xfId="56" applyNumberFormat="1" applyFont="1" applyFill="1" applyBorder="1" applyAlignment="1" applyProtection="1">
      <alignment horizontal="center" vertical="center"/>
      <protection/>
    </xf>
    <xf numFmtId="0" fontId="10" fillId="0" borderId="110" xfId="56" applyFont="1" applyFill="1" applyBorder="1" applyAlignment="1">
      <alignment horizontal="center" vertical="center" wrapText="1"/>
      <protection/>
    </xf>
    <xf numFmtId="0" fontId="10" fillId="0" borderId="66" xfId="56" applyFont="1" applyFill="1" applyBorder="1" applyAlignment="1">
      <alignment horizontal="center" vertical="center" wrapText="1"/>
      <protection/>
    </xf>
    <xf numFmtId="0" fontId="10" fillId="0" borderId="111" xfId="56" applyFont="1" applyFill="1" applyBorder="1" applyAlignment="1">
      <alignment horizontal="center" vertical="center" wrapText="1"/>
      <protection/>
    </xf>
    <xf numFmtId="0" fontId="10" fillId="0" borderId="73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0" fontId="10" fillId="0" borderId="76" xfId="56" applyFont="1" applyFill="1" applyBorder="1" applyAlignment="1">
      <alignment horizontal="center" vertical="center" wrapText="1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/>
      <protection/>
    </xf>
    <xf numFmtId="0" fontId="16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 wrapText="1"/>
      <protection/>
    </xf>
    <xf numFmtId="0" fontId="15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left" vertical="center" wrapText="1"/>
      <protection/>
    </xf>
    <xf numFmtId="0" fontId="12" fillId="0" borderId="0" xfId="55" applyFont="1" applyAlignment="1">
      <alignment horizontal="left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82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10" fillId="0" borderId="195" xfId="55" applyFont="1" applyBorder="1" applyAlignment="1">
      <alignment horizontal="center" vertical="center"/>
      <protection/>
    </xf>
    <xf numFmtId="0" fontId="10" fillId="0" borderId="196" xfId="55" applyFont="1" applyBorder="1" applyAlignment="1">
      <alignment horizontal="center" vertical="center"/>
      <protection/>
    </xf>
    <xf numFmtId="0" fontId="10" fillId="0" borderId="197" xfId="55" applyFont="1" applyBorder="1" applyAlignment="1">
      <alignment horizontal="center" vertical="center"/>
      <protection/>
    </xf>
    <xf numFmtId="0" fontId="10" fillId="0" borderId="198" xfId="55" applyFont="1" applyBorder="1" applyAlignment="1">
      <alignment horizontal="center" vertical="center"/>
      <protection/>
    </xf>
    <xf numFmtId="0" fontId="10" fillId="0" borderId="199" xfId="55" applyFont="1" applyBorder="1" applyAlignment="1">
      <alignment horizontal="center" vertical="center"/>
      <protection/>
    </xf>
    <xf numFmtId="0" fontId="10" fillId="0" borderId="200" xfId="55" applyFont="1" applyBorder="1" applyAlignment="1">
      <alignment horizontal="center" vertical="center" wrapText="1"/>
      <protection/>
    </xf>
    <xf numFmtId="0" fontId="35" fillId="0" borderId="201" xfId="55" applyFont="1" applyBorder="1" applyAlignment="1">
      <alignment horizontal="center" vertical="center" wrapText="1"/>
      <protection/>
    </xf>
    <xf numFmtId="0" fontId="35" fillId="0" borderId="202" xfId="55" applyFont="1" applyBorder="1" applyAlignment="1">
      <alignment horizontal="center" vertical="center" wrapText="1"/>
      <protection/>
    </xf>
    <xf numFmtId="0" fontId="10" fillId="0" borderId="203" xfId="55" applyFont="1" applyBorder="1" applyAlignment="1">
      <alignment horizontal="center" vertical="center" wrapText="1"/>
      <protection/>
    </xf>
    <xf numFmtId="0" fontId="10" fillId="0" borderId="204" xfId="55" applyFont="1" applyBorder="1" applyAlignment="1">
      <alignment horizontal="center" vertical="center" wrapText="1"/>
      <protection/>
    </xf>
    <xf numFmtId="0" fontId="10" fillId="0" borderId="201" xfId="55" applyFont="1" applyBorder="1" applyAlignment="1">
      <alignment horizontal="center" vertical="center" wrapText="1"/>
      <protection/>
    </xf>
    <xf numFmtId="0" fontId="10" fillId="0" borderId="202" xfId="55" applyFont="1" applyBorder="1" applyAlignment="1">
      <alignment horizontal="center" vertical="center" wrapText="1"/>
      <protection/>
    </xf>
    <xf numFmtId="0" fontId="10" fillId="0" borderId="203" xfId="55" applyFont="1" applyBorder="1" applyAlignment="1">
      <alignment horizontal="center" vertical="center"/>
      <protection/>
    </xf>
    <xf numFmtId="0" fontId="10" fillId="0" borderId="204" xfId="55" applyFont="1" applyBorder="1" applyAlignment="1">
      <alignment horizontal="center" vertical="center"/>
      <protection/>
    </xf>
    <xf numFmtId="0" fontId="10" fillId="0" borderId="205" xfId="55" applyFont="1" applyBorder="1" applyAlignment="1">
      <alignment horizontal="center" vertical="center"/>
      <protection/>
    </xf>
    <xf numFmtId="0" fontId="8" fillId="0" borderId="155" xfId="54" applyFont="1" applyBorder="1" applyAlignment="1">
      <alignment horizontal="center" vertical="center" wrapText="1"/>
      <protection/>
    </xf>
    <xf numFmtId="0" fontId="8" fillId="0" borderId="66" xfId="54" applyFont="1" applyBorder="1" applyAlignment="1">
      <alignment horizontal="center" vertical="center" wrapText="1"/>
      <protection/>
    </xf>
    <xf numFmtId="0" fontId="8" fillId="0" borderId="156" xfId="54" applyFont="1" applyBorder="1" applyAlignment="1">
      <alignment horizontal="center" vertical="center" wrapText="1"/>
      <protection/>
    </xf>
    <xf numFmtId="0" fontId="8" fillId="0" borderId="77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8" fillId="0" borderId="70" xfId="54" applyFont="1" applyBorder="1" applyAlignment="1">
      <alignment horizontal="center" vertical="center" wrapText="1"/>
      <protection/>
    </xf>
    <xf numFmtId="0" fontId="8" fillId="0" borderId="120" xfId="54" applyFont="1" applyBorder="1" applyAlignment="1">
      <alignment horizontal="center" vertical="center" wrapText="1"/>
      <protection/>
    </xf>
    <xf numFmtId="0" fontId="8" fillId="0" borderId="118" xfId="54" applyFont="1" applyBorder="1" applyAlignment="1">
      <alignment horizontal="center" vertical="center" wrapText="1"/>
      <protection/>
    </xf>
    <xf numFmtId="0" fontId="8" fillId="0" borderId="121" xfId="54" applyFont="1" applyBorder="1" applyAlignment="1">
      <alignment horizontal="center" vertical="center" wrapText="1"/>
      <protection/>
    </xf>
    <xf numFmtId="0" fontId="10" fillId="0" borderId="201" xfId="55" applyFont="1" applyBorder="1" applyAlignment="1">
      <alignment horizontal="center" vertical="center"/>
      <protection/>
    </xf>
    <xf numFmtId="0" fontId="10" fillId="0" borderId="206" xfId="55" applyFont="1" applyBorder="1" applyAlignment="1">
      <alignment horizontal="center" vertical="center"/>
      <protection/>
    </xf>
    <xf numFmtId="0" fontId="10" fillId="0" borderId="207" xfId="55" applyFont="1" applyBorder="1" applyAlignment="1">
      <alignment horizontal="center" vertical="center"/>
      <protection/>
    </xf>
    <xf numFmtId="0" fontId="10" fillId="0" borderId="200" xfId="55" applyFont="1" applyBorder="1" applyAlignment="1">
      <alignment horizontal="center" vertical="center"/>
      <protection/>
    </xf>
    <xf numFmtId="0" fontId="10" fillId="0" borderId="202" xfId="55" applyFont="1" applyBorder="1" applyAlignment="1">
      <alignment horizontal="center" vertical="center"/>
      <protection/>
    </xf>
    <xf numFmtId="0" fontId="10" fillId="0" borderId="208" xfId="55" applyFont="1" applyBorder="1" applyAlignment="1">
      <alignment horizontal="center" vertical="center"/>
      <protection/>
    </xf>
    <xf numFmtId="0" fontId="8" fillId="0" borderId="155" xfId="55" applyFont="1" applyBorder="1" applyAlignment="1">
      <alignment horizontal="center" vertical="center" wrapText="1"/>
      <protection/>
    </xf>
    <xf numFmtId="0" fontId="8" fillId="0" borderId="66" xfId="55" applyFont="1" applyBorder="1" applyAlignment="1">
      <alignment horizontal="center" vertical="center" wrapText="1"/>
      <protection/>
    </xf>
    <xf numFmtId="0" fontId="8" fillId="0" borderId="111" xfId="55" applyFont="1" applyBorder="1" applyAlignment="1">
      <alignment horizontal="center" vertical="center" wrapText="1"/>
      <protection/>
    </xf>
    <xf numFmtId="0" fontId="8" fillId="0" borderId="77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8" fillId="0" borderId="34" xfId="55" applyFont="1" applyBorder="1" applyAlignment="1">
      <alignment horizontal="center" vertical="center" wrapText="1"/>
      <protection/>
    </xf>
    <xf numFmtId="0" fontId="8" fillId="0" borderId="120" xfId="55" applyFont="1" applyBorder="1" applyAlignment="1">
      <alignment horizontal="center" vertical="center" wrapText="1"/>
      <protection/>
    </xf>
    <xf numFmtId="0" fontId="8" fillId="0" borderId="118" xfId="55" applyFont="1" applyBorder="1" applyAlignment="1">
      <alignment horizontal="center" vertical="center" wrapText="1"/>
      <protection/>
    </xf>
    <xf numFmtId="0" fontId="8" fillId="0" borderId="209" xfId="55" applyFont="1" applyBorder="1" applyAlignment="1">
      <alignment horizontal="center" vertical="center" wrapText="1"/>
      <protection/>
    </xf>
    <xf numFmtId="0" fontId="6" fillId="0" borderId="65" xfId="55" applyFont="1" applyBorder="1" applyAlignment="1">
      <alignment horizontal="center" vertical="center" wrapText="1"/>
      <protection/>
    </xf>
    <xf numFmtId="0" fontId="6" fillId="0" borderId="118" xfId="55" applyFont="1" applyBorder="1" applyAlignment="1">
      <alignment horizontal="center" vertical="center" wrapText="1"/>
      <protection/>
    </xf>
    <xf numFmtId="0" fontId="35" fillId="0" borderId="118" xfId="55" applyFont="1" applyBorder="1" applyAlignment="1">
      <alignment horizontal="center" vertical="center" wrapText="1"/>
      <protection/>
    </xf>
    <xf numFmtId="0" fontId="35" fillId="0" borderId="21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2" fontId="4" fillId="0" borderId="0" xfId="54" applyNumberFormat="1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0" fontId="8" fillId="0" borderId="110" xfId="54" applyFont="1" applyBorder="1" applyAlignment="1">
      <alignment horizontal="center" vertical="center" wrapText="1"/>
      <protection/>
    </xf>
    <xf numFmtId="0" fontId="8" fillId="0" borderId="78" xfId="54" applyFont="1" applyBorder="1" applyAlignment="1">
      <alignment horizontal="center" vertical="center" wrapText="1"/>
      <protection/>
    </xf>
    <xf numFmtId="0" fontId="8" fillId="0" borderId="65" xfId="54" applyFont="1" applyBorder="1" applyAlignment="1">
      <alignment horizontal="center" vertical="center" wrapText="1"/>
      <protection/>
    </xf>
    <xf numFmtId="0" fontId="8" fillId="0" borderId="156" xfId="55" applyFont="1" applyBorder="1" applyAlignment="1">
      <alignment horizontal="center" vertical="center" wrapText="1"/>
      <protection/>
    </xf>
    <xf numFmtId="0" fontId="8" fillId="0" borderId="70" xfId="55" applyFont="1" applyBorder="1" applyAlignment="1">
      <alignment horizontal="center" vertical="center" wrapText="1"/>
      <protection/>
    </xf>
    <xf numFmtId="0" fontId="8" fillId="0" borderId="121" xfId="55" applyFont="1" applyBorder="1" applyAlignment="1">
      <alignment horizontal="center" vertical="center" wrapText="1"/>
      <protection/>
    </xf>
    <xf numFmtId="171" fontId="8" fillId="0" borderId="155" xfId="67" applyFont="1" applyFill="1" applyBorder="1" applyAlignment="1">
      <alignment horizontal="center" vertical="center" wrapText="1"/>
    </xf>
    <xf numFmtId="171" fontId="8" fillId="0" borderId="66" xfId="67" applyFont="1" applyFill="1" applyBorder="1" applyAlignment="1">
      <alignment horizontal="center" vertical="center" wrapText="1"/>
    </xf>
    <xf numFmtId="171" fontId="8" fillId="0" borderId="156" xfId="67" applyFont="1" applyFill="1" applyBorder="1" applyAlignment="1">
      <alignment horizontal="center" vertical="center" wrapText="1"/>
    </xf>
    <xf numFmtId="171" fontId="8" fillId="0" borderId="77" xfId="67" applyFont="1" applyFill="1" applyBorder="1" applyAlignment="1">
      <alignment horizontal="center" vertical="center" wrapText="1"/>
    </xf>
    <xf numFmtId="171" fontId="8" fillId="0" borderId="0" xfId="67" applyFont="1" applyFill="1" applyBorder="1" applyAlignment="1">
      <alignment horizontal="center" vertical="center" wrapText="1"/>
    </xf>
    <xf numFmtId="171" fontId="8" fillId="0" borderId="70" xfId="67" applyFont="1" applyFill="1" applyBorder="1" applyAlignment="1">
      <alignment horizontal="center" vertical="center" wrapText="1"/>
    </xf>
    <xf numFmtId="171" fontId="8" fillId="0" borderId="120" xfId="67" applyFont="1" applyFill="1" applyBorder="1" applyAlignment="1">
      <alignment horizontal="center" vertical="center" wrapText="1"/>
    </xf>
    <xf numFmtId="171" fontId="8" fillId="0" borderId="118" xfId="67" applyFont="1" applyFill="1" applyBorder="1" applyAlignment="1">
      <alignment horizontal="center" vertical="center" wrapText="1"/>
    </xf>
    <xf numFmtId="171" fontId="8" fillId="0" borderId="121" xfId="67" applyFont="1" applyFill="1" applyBorder="1" applyAlignment="1">
      <alignment horizontal="center" vertical="center" wrapText="1"/>
    </xf>
    <xf numFmtId="0" fontId="8" fillId="0" borderId="111" xfId="54" applyFont="1" applyBorder="1" applyAlignment="1">
      <alignment horizontal="center" vertical="center" wrapText="1"/>
      <protection/>
    </xf>
    <xf numFmtId="0" fontId="8" fillId="0" borderId="34" xfId="54" applyFont="1" applyBorder="1" applyAlignment="1">
      <alignment horizontal="center" vertical="center" wrapText="1"/>
      <protection/>
    </xf>
    <xf numFmtId="0" fontId="8" fillId="0" borderId="209" xfId="54" applyFont="1" applyBorder="1" applyAlignment="1">
      <alignment horizontal="center" vertical="center" wrapText="1"/>
      <protection/>
    </xf>
    <xf numFmtId="49" fontId="8" fillId="0" borderId="110" xfId="54" applyNumberFormat="1" applyFont="1" applyBorder="1" applyAlignment="1">
      <alignment horizontal="center" vertical="center" wrapText="1"/>
      <protection/>
    </xf>
    <xf numFmtId="49" fontId="8" fillId="0" borderId="66" xfId="54" applyNumberFormat="1" applyFont="1" applyBorder="1" applyAlignment="1">
      <alignment horizontal="center" vertical="center" wrapText="1"/>
      <protection/>
    </xf>
    <xf numFmtId="49" fontId="8" fillId="0" borderId="156" xfId="54" applyNumberFormat="1" applyFont="1" applyBorder="1" applyAlignment="1">
      <alignment horizontal="center" vertical="center" wrapText="1"/>
      <protection/>
    </xf>
    <xf numFmtId="49" fontId="8" fillId="0" borderId="78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 vertical="center" wrapText="1"/>
      <protection/>
    </xf>
    <xf numFmtId="49" fontId="8" fillId="0" borderId="70" xfId="54" applyNumberFormat="1" applyFont="1" applyBorder="1" applyAlignment="1">
      <alignment horizontal="center" vertical="center" wrapText="1"/>
      <protection/>
    </xf>
    <xf numFmtId="49" fontId="8" fillId="0" borderId="65" xfId="54" applyNumberFormat="1" applyFont="1" applyBorder="1" applyAlignment="1">
      <alignment horizontal="center" vertical="center" wrapText="1"/>
      <protection/>
    </xf>
    <xf numFmtId="49" fontId="8" fillId="0" borderId="118" xfId="54" applyNumberFormat="1" applyFont="1" applyBorder="1" applyAlignment="1">
      <alignment horizontal="center" vertical="center" wrapText="1"/>
      <protection/>
    </xf>
    <xf numFmtId="49" fontId="8" fillId="0" borderId="121" xfId="54" applyNumberFormat="1" applyFont="1" applyBorder="1" applyAlignment="1">
      <alignment horizontal="center" vertical="center" wrapText="1"/>
      <protection/>
    </xf>
    <xf numFmtId="0" fontId="7" fillId="0" borderId="211" xfId="55" applyFont="1" applyBorder="1" applyAlignment="1">
      <alignment horizontal="center" vertical="center" wrapText="1"/>
      <protection/>
    </xf>
    <xf numFmtId="0" fontId="7" fillId="0" borderId="212" xfId="55" applyFont="1" applyBorder="1" applyAlignment="1">
      <alignment horizontal="center" vertical="center" wrapText="1"/>
      <protection/>
    </xf>
    <xf numFmtId="0" fontId="7" fillId="0" borderId="213" xfId="55" applyFont="1" applyBorder="1" applyAlignment="1">
      <alignment horizontal="center" vertical="center" wrapText="1"/>
      <protection/>
    </xf>
    <xf numFmtId="0" fontId="7" fillId="0" borderId="92" xfId="55" applyFont="1" applyBorder="1" applyAlignment="1">
      <alignment horizontal="center" vertical="center" wrapText="1"/>
      <protection/>
    </xf>
    <xf numFmtId="0" fontId="7" fillId="0" borderId="29" xfId="55" applyFont="1" applyBorder="1" applyAlignment="1">
      <alignment horizontal="center" vertical="center" wrapText="1"/>
      <protection/>
    </xf>
    <xf numFmtId="0" fontId="14" fillId="0" borderId="29" xfId="55" applyFont="1" applyBorder="1" applyAlignment="1">
      <alignment horizontal="center" vertical="center" wrapText="1"/>
      <protection/>
    </xf>
    <xf numFmtId="0" fontId="7" fillId="0" borderId="77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7" fillId="0" borderId="70" xfId="54" applyFont="1" applyBorder="1" applyAlignment="1">
      <alignment horizontal="center" vertical="center" wrapText="1"/>
      <protection/>
    </xf>
    <xf numFmtId="0" fontId="7" fillId="0" borderId="120" xfId="54" applyFont="1" applyBorder="1" applyAlignment="1">
      <alignment horizontal="center" vertical="center" wrapText="1"/>
      <protection/>
    </xf>
    <xf numFmtId="0" fontId="7" fillId="0" borderId="118" xfId="54" applyFont="1" applyBorder="1" applyAlignment="1">
      <alignment horizontal="center" vertical="center" wrapText="1"/>
      <protection/>
    </xf>
    <xf numFmtId="0" fontId="7" fillId="0" borderId="121" xfId="54" applyFont="1" applyBorder="1" applyAlignment="1">
      <alignment horizontal="center" vertical="center" wrapText="1"/>
      <protection/>
    </xf>
    <xf numFmtId="0" fontId="7" fillId="0" borderId="214" xfId="54" applyFont="1" applyBorder="1" applyAlignment="1">
      <alignment horizontal="center" vertical="center" wrapText="1"/>
      <protection/>
    </xf>
    <xf numFmtId="0" fontId="7" fillId="0" borderId="122" xfId="54" applyFont="1" applyBorder="1" applyAlignment="1">
      <alignment horizontal="center" vertical="center" wrapText="1"/>
      <protection/>
    </xf>
    <xf numFmtId="0" fontId="7" fillId="0" borderId="215" xfId="54" applyFont="1" applyBorder="1" applyAlignment="1">
      <alignment horizontal="center" vertical="center" wrapText="1"/>
      <protection/>
    </xf>
    <xf numFmtId="49" fontId="7" fillId="0" borderId="53" xfId="54" applyNumberFormat="1" applyFont="1" applyBorder="1" applyAlignment="1" applyProtection="1">
      <alignment horizontal="left" vertical="center" wrapText="1"/>
      <protection locked="0"/>
    </xf>
    <xf numFmtId="49" fontId="7" fillId="0" borderId="39" xfId="54" applyNumberFormat="1" applyFont="1" applyBorder="1" applyAlignment="1" applyProtection="1">
      <alignment horizontal="left" vertical="center" wrapText="1"/>
      <protection locked="0"/>
    </xf>
    <xf numFmtId="49" fontId="7" fillId="0" borderId="38" xfId="54" applyNumberFormat="1" applyFont="1" applyBorder="1" applyAlignment="1" applyProtection="1">
      <alignment horizontal="left" vertical="center" wrapText="1"/>
      <protection locked="0"/>
    </xf>
    <xf numFmtId="49" fontId="7" fillId="0" borderId="69" xfId="54" applyNumberFormat="1" applyFont="1" applyBorder="1" applyAlignment="1" applyProtection="1">
      <alignment horizontal="left" vertical="center" wrapText="1"/>
      <protection locked="0"/>
    </xf>
    <xf numFmtId="49" fontId="7" fillId="0" borderId="25" xfId="54" applyNumberFormat="1" applyFont="1" applyBorder="1" applyAlignment="1" applyProtection="1">
      <alignment horizontal="left" vertical="center" wrapText="1"/>
      <protection locked="0"/>
    </xf>
    <xf numFmtId="49" fontId="7" fillId="0" borderId="21" xfId="54" applyNumberFormat="1" applyFont="1" applyBorder="1" applyAlignment="1" applyProtection="1">
      <alignment horizontal="left" vertical="center" wrapText="1"/>
      <protection locked="0"/>
    </xf>
    <xf numFmtId="0" fontId="7" fillId="0" borderId="40" xfId="55" applyFont="1" applyBorder="1" applyAlignment="1">
      <alignment horizontal="center" vertical="center" wrapText="1"/>
      <protection/>
    </xf>
    <xf numFmtId="0" fontId="7" fillId="0" borderId="39" xfId="55" applyFont="1" applyBorder="1" applyAlignment="1">
      <alignment horizontal="center" vertical="center" wrapText="1"/>
      <protection/>
    </xf>
    <xf numFmtId="0" fontId="7" fillId="0" borderId="38" xfId="55" applyFont="1" applyBorder="1" applyAlignment="1">
      <alignment horizontal="center" vertical="center" wrapText="1"/>
      <protection/>
    </xf>
    <xf numFmtId="0" fontId="7" fillId="0" borderId="26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center" wrapText="1"/>
      <protection/>
    </xf>
    <xf numFmtId="0" fontId="7" fillId="0" borderId="51" xfId="55" applyFont="1" applyBorder="1" applyAlignment="1">
      <alignment horizontal="center" vertical="center" wrapText="1"/>
      <protection/>
    </xf>
    <xf numFmtId="0" fontId="7" fillId="0" borderId="28" xfId="55" applyFont="1" applyBorder="1" applyAlignment="1">
      <alignment horizontal="center" vertical="center" wrapText="1"/>
      <protection/>
    </xf>
    <xf numFmtId="0" fontId="8" fillId="0" borderId="110" xfId="55" applyFont="1" applyBorder="1" applyAlignment="1">
      <alignment horizontal="center" vertical="center" wrapText="1"/>
      <protection/>
    </xf>
    <xf numFmtId="0" fontId="8" fillId="0" borderId="78" xfId="55" applyFont="1" applyBorder="1" applyAlignment="1">
      <alignment horizontal="center" vertical="center" wrapText="1"/>
      <protection/>
    </xf>
    <xf numFmtId="0" fontId="8" fillId="0" borderId="65" xfId="55" applyFont="1" applyBorder="1" applyAlignment="1">
      <alignment horizontal="center" vertical="center" wrapText="1"/>
      <protection/>
    </xf>
    <xf numFmtId="0" fontId="7" fillId="0" borderId="216" xfId="55" applyFont="1" applyBorder="1" applyAlignment="1">
      <alignment horizontal="center" vertical="center" wrapText="1"/>
      <protection/>
    </xf>
    <xf numFmtId="0" fontId="7" fillId="0" borderId="217" xfId="55" applyFont="1" applyBorder="1" applyAlignment="1">
      <alignment horizontal="center" vertical="center" wrapText="1"/>
      <protection/>
    </xf>
    <xf numFmtId="0" fontId="7" fillId="0" borderId="218" xfId="55" applyFont="1" applyBorder="1" applyAlignment="1">
      <alignment horizontal="center" vertical="center" wrapText="1"/>
      <protection/>
    </xf>
    <xf numFmtId="49" fontId="7" fillId="0" borderId="110" xfId="54" applyNumberFormat="1" applyFont="1" applyBorder="1" applyAlignment="1" applyProtection="1">
      <alignment horizontal="left" vertical="center" wrapText="1"/>
      <protection locked="0"/>
    </xf>
    <xf numFmtId="49" fontId="7" fillId="0" borderId="66" xfId="54" applyNumberFormat="1" applyFont="1" applyBorder="1" applyAlignment="1" applyProtection="1">
      <alignment horizontal="left" vertical="center" wrapText="1"/>
      <protection locked="0"/>
    </xf>
    <xf numFmtId="49" fontId="7" fillId="0" borderId="156" xfId="54" applyNumberFormat="1" applyFont="1" applyBorder="1" applyAlignment="1" applyProtection="1">
      <alignment horizontal="left" vertical="center" wrapText="1"/>
      <protection locked="0"/>
    </xf>
    <xf numFmtId="0" fontId="7" fillId="0" borderId="155" xfId="55" applyFont="1" applyBorder="1" applyAlignment="1">
      <alignment horizontal="center" vertical="center" wrapText="1"/>
      <protection/>
    </xf>
    <xf numFmtId="0" fontId="7" fillId="0" borderId="66" xfId="55" applyFont="1" applyBorder="1" applyAlignment="1">
      <alignment horizontal="center" vertical="center" wrapText="1"/>
      <protection/>
    </xf>
    <xf numFmtId="0" fontId="7" fillId="0" borderId="156" xfId="55" applyFont="1" applyBorder="1" applyAlignment="1">
      <alignment horizontal="center" vertical="center" wrapText="1"/>
      <protection/>
    </xf>
    <xf numFmtId="0" fontId="7" fillId="0" borderId="111" xfId="55" applyFont="1" applyBorder="1" applyAlignment="1">
      <alignment horizontal="center" vertical="center" wrapText="1"/>
      <protection/>
    </xf>
    <xf numFmtId="0" fontId="7" fillId="0" borderId="219" xfId="55" applyFont="1" applyBorder="1" applyAlignment="1">
      <alignment horizontal="center" vertical="center" wrapText="1"/>
      <protection/>
    </xf>
    <xf numFmtId="0" fontId="7" fillId="0" borderId="83" xfId="55" applyFont="1" applyBorder="1" applyAlignment="1">
      <alignment horizontal="center" vertical="center" wrapText="1"/>
      <protection/>
    </xf>
    <xf numFmtId="0" fontId="7" fillId="0" borderId="220" xfId="55" applyFont="1" applyBorder="1" applyAlignment="1">
      <alignment horizontal="center" vertical="center" wrapText="1"/>
      <protection/>
    </xf>
    <xf numFmtId="0" fontId="7" fillId="0" borderId="78" xfId="55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70" xfId="55" applyFont="1" applyBorder="1" applyAlignment="1">
      <alignment horizontal="center" vertical="center" wrapText="1"/>
      <protection/>
    </xf>
    <xf numFmtId="0" fontId="7" fillId="0" borderId="65" xfId="55" applyFont="1" applyBorder="1" applyAlignment="1">
      <alignment horizontal="center" vertical="center" wrapText="1"/>
      <protection/>
    </xf>
    <xf numFmtId="0" fontId="7" fillId="0" borderId="118" xfId="55" applyFont="1" applyBorder="1" applyAlignment="1">
      <alignment horizontal="center" vertical="center" wrapText="1"/>
      <protection/>
    </xf>
    <xf numFmtId="0" fontId="7" fillId="0" borderId="121" xfId="55" applyFont="1" applyBorder="1" applyAlignment="1">
      <alignment horizontal="center" vertical="center" wrapText="1"/>
      <protection/>
    </xf>
    <xf numFmtId="0" fontId="36" fillId="0" borderId="214" xfId="54" applyFont="1" applyBorder="1" applyAlignment="1">
      <alignment horizontal="center" vertical="center" wrapText="1"/>
      <protection/>
    </xf>
    <xf numFmtId="0" fontId="36" fillId="0" borderId="122" xfId="54" applyFont="1" applyBorder="1" applyAlignment="1">
      <alignment horizontal="center" vertical="center" wrapText="1"/>
      <protection/>
    </xf>
    <xf numFmtId="0" fontId="36" fillId="0" borderId="221" xfId="54" applyFont="1" applyBorder="1" applyAlignment="1">
      <alignment horizontal="center" vertical="center" wrapText="1"/>
      <protection/>
    </xf>
    <xf numFmtId="0" fontId="7" fillId="0" borderId="34" xfId="54" applyFont="1" applyBorder="1" applyAlignment="1">
      <alignment horizontal="center" vertical="center" wrapText="1"/>
      <protection/>
    </xf>
    <xf numFmtId="0" fontId="7" fillId="0" borderId="209" xfId="54" applyFont="1" applyBorder="1" applyAlignment="1">
      <alignment horizontal="center" vertical="center" wrapText="1"/>
      <protection/>
    </xf>
    <xf numFmtId="0" fontId="7" fillId="0" borderId="222" xfId="55" applyFont="1" applyBorder="1" applyAlignment="1">
      <alignment horizontal="center" vertical="center" wrapText="1"/>
      <protection/>
    </xf>
    <xf numFmtId="0" fontId="7" fillId="0" borderId="223" xfId="55" applyFont="1" applyBorder="1" applyAlignment="1">
      <alignment horizontal="center" vertical="center" wrapText="1"/>
      <protection/>
    </xf>
    <xf numFmtId="0" fontId="7" fillId="0" borderId="224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 wrapText="1"/>
      <protection/>
    </xf>
    <xf numFmtId="0" fontId="7" fillId="38" borderId="17" xfId="54" applyFont="1" applyFill="1" applyBorder="1" applyAlignment="1">
      <alignment horizontal="center" vertical="center" wrapText="1"/>
      <protection/>
    </xf>
    <xf numFmtId="0" fontId="7" fillId="38" borderId="50" xfId="54" applyFont="1" applyFill="1" applyBorder="1" applyAlignment="1">
      <alignment horizontal="center" vertical="center" wrapText="1"/>
      <protection/>
    </xf>
    <xf numFmtId="0" fontId="7" fillId="38" borderId="18" xfId="54" applyFont="1" applyFill="1" applyBorder="1" applyAlignment="1">
      <alignment horizontal="center" vertical="center" wrapText="1"/>
      <protection/>
    </xf>
    <xf numFmtId="0" fontId="7" fillId="0" borderId="221" xfId="54" applyFont="1" applyBorder="1" applyAlignment="1">
      <alignment horizontal="center" vertical="center" wrapText="1"/>
      <protection/>
    </xf>
    <xf numFmtId="0" fontId="7" fillId="0" borderId="219" xfId="54" applyFont="1" applyBorder="1" applyAlignment="1">
      <alignment horizontal="center" vertical="center" wrapText="1"/>
      <protection/>
    </xf>
    <xf numFmtId="0" fontId="7" fillId="0" borderId="83" xfId="54" applyFont="1" applyBorder="1" applyAlignment="1">
      <alignment horizontal="center" vertical="center" wrapText="1"/>
      <protection/>
    </xf>
    <xf numFmtId="0" fontId="7" fillId="0" borderId="217" xfId="54" applyFont="1" applyBorder="1" applyAlignment="1">
      <alignment horizontal="center" vertical="center" wrapText="1"/>
      <protection/>
    </xf>
    <xf numFmtId="0" fontId="14" fillId="0" borderId="17" xfId="54" applyFont="1" applyBorder="1" applyAlignment="1">
      <alignment horizontal="center" vertical="center" wrapText="1"/>
      <protection/>
    </xf>
    <xf numFmtId="0" fontId="14" fillId="0" borderId="50" xfId="54" applyFont="1" applyBorder="1" applyAlignment="1">
      <alignment horizontal="center" vertical="center" wrapText="1"/>
      <protection/>
    </xf>
    <xf numFmtId="0" fontId="14" fillId="0" borderId="18" xfId="54" applyFont="1" applyBorder="1" applyAlignment="1">
      <alignment horizontal="center" vertical="center" wrapText="1"/>
      <protection/>
    </xf>
    <xf numFmtId="1" fontId="7" fillId="0" borderId="225" xfId="55" applyNumberFormat="1" applyFont="1" applyBorder="1" applyAlignment="1">
      <alignment horizontal="center" vertical="center" wrapText="1"/>
      <protection/>
    </xf>
    <xf numFmtId="1" fontId="7" fillId="0" borderId="226" xfId="55" applyNumberFormat="1" applyFont="1" applyBorder="1" applyAlignment="1">
      <alignment horizontal="center" vertical="center" wrapText="1"/>
      <protection/>
    </xf>
    <xf numFmtId="1" fontId="7" fillId="0" borderId="227" xfId="55" applyNumberFormat="1" applyFont="1" applyBorder="1" applyAlignment="1">
      <alignment horizontal="center" vertical="center" wrapText="1"/>
      <protection/>
    </xf>
    <xf numFmtId="0" fontId="7" fillId="0" borderId="225" xfId="54" applyFont="1" applyBorder="1" applyAlignment="1">
      <alignment horizontal="center" vertical="center" wrapText="1"/>
      <protection/>
    </xf>
    <xf numFmtId="0" fontId="7" fillId="0" borderId="226" xfId="54" applyFont="1" applyBorder="1" applyAlignment="1">
      <alignment horizontal="center" vertical="center" wrapText="1"/>
      <protection/>
    </xf>
    <xf numFmtId="0" fontId="7" fillId="0" borderId="227" xfId="54" applyFont="1" applyBorder="1" applyAlignment="1">
      <alignment horizontal="center" vertical="center" wrapText="1"/>
      <protection/>
    </xf>
    <xf numFmtId="0" fontId="7" fillId="0" borderId="63" xfId="54" applyFont="1" applyBorder="1" applyAlignment="1">
      <alignment horizontal="center" vertical="center" wrapText="1"/>
      <protection/>
    </xf>
    <xf numFmtId="0" fontId="7" fillId="0" borderId="151" xfId="54" applyFont="1" applyBorder="1" applyAlignment="1">
      <alignment horizontal="center" vertical="center" wrapText="1"/>
      <protection/>
    </xf>
    <xf numFmtId="0" fontId="7" fillId="0" borderId="112" xfId="54" applyFont="1" applyBorder="1" applyAlignment="1">
      <alignment horizontal="center" vertical="center" wrapText="1"/>
      <protection/>
    </xf>
    <xf numFmtId="0" fontId="7" fillId="0" borderId="225" xfId="55" applyFont="1" applyBorder="1" applyAlignment="1">
      <alignment horizontal="center" vertical="center" wrapText="1"/>
      <protection/>
    </xf>
    <xf numFmtId="0" fontId="7" fillId="0" borderId="226" xfId="55" applyFont="1" applyBorder="1" applyAlignment="1">
      <alignment horizontal="center" vertical="center" wrapText="1"/>
      <protection/>
    </xf>
    <xf numFmtId="0" fontId="7" fillId="0" borderId="227" xfId="55" applyFont="1" applyBorder="1" applyAlignment="1">
      <alignment horizontal="center" vertical="center" wrapText="1"/>
      <protection/>
    </xf>
    <xf numFmtId="1" fontId="7" fillId="0" borderId="228" xfId="55" applyNumberFormat="1" applyFont="1" applyBorder="1" applyAlignment="1">
      <alignment horizontal="center" vertical="center" wrapText="1"/>
      <protection/>
    </xf>
    <xf numFmtId="0" fontId="7" fillId="38" borderId="17" xfId="55" applyFont="1" applyFill="1" applyBorder="1" applyAlignment="1">
      <alignment horizontal="center" vertical="center" wrapText="1"/>
      <protection/>
    </xf>
    <xf numFmtId="0" fontId="7" fillId="38" borderId="50" xfId="55" applyFont="1" applyFill="1" applyBorder="1" applyAlignment="1">
      <alignment horizontal="center" vertical="center" wrapText="1"/>
      <protection/>
    </xf>
    <xf numFmtId="0" fontId="7" fillId="38" borderId="18" xfId="55" applyFont="1" applyFill="1" applyBorder="1" applyAlignment="1">
      <alignment horizontal="center" vertical="center" wrapText="1"/>
      <protection/>
    </xf>
    <xf numFmtId="0" fontId="7" fillId="38" borderId="222" xfId="54" applyFont="1" applyFill="1" applyBorder="1" applyAlignment="1">
      <alignment horizontal="center" vertical="center" wrapText="1"/>
      <protection/>
    </xf>
    <xf numFmtId="0" fontId="7" fillId="38" borderId="223" xfId="54" applyFont="1" applyFill="1" applyBorder="1" applyAlignment="1">
      <alignment horizontal="center" vertical="center" wrapText="1"/>
      <protection/>
    </xf>
    <xf numFmtId="0" fontId="7" fillId="38" borderId="224" xfId="54" applyFont="1" applyFill="1" applyBorder="1" applyAlignment="1">
      <alignment horizontal="center" vertical="center" wrapText="1"/>
      <protection/>
    </xf>
    <xf numFmtId="0" fontId="7" fillId="38" borderId="219" xfId="54" applyFont="1" applyFill="1" applyBorder="1" applyAlignment="1">
      <alignment horizontal="center" vertical="center" wrapText="1"/>
      <protection/>
    </xf>
    <xf numFmtId="0" fontId="7" fillId="38" borderId="83" xfId="54" applyFont="1" applyFill="1" applyBorder="1" applyAlignment="1">
      <alignment horizontal="center" vertical="center" wrapText="1"/>
      <protection/>
    </xf>
    <xf numFmtId="0" fontId="7" fillId="38" borderId="217" xfId="54" applyFont="1" applyFill="1" applyBorder="1" applyAlignment="1">
      <alignment horizontal="center" vertical="center" wrapText="1"/>
      <protection/>
    </xf>
    <xf numFmtId="49" fontId="7" fillId="0" borderId="55" xfId="54" applyNumberFormat="1" applyFont="1" applyBorder="1" applyAlignment="1">
      <alignment horizontal="left" vertical="center" wrapText="1"/>
      <protection/>
    </xf>
    <xf numFmtId="49" fontId="7" fillId="0" borderId="151" xfId="54" applyNumberFormat="1" applyFont="1" applyBorder="1" applyAlignment="1">
      <alignment horizontal="left" vertical="center" wrapText="1"/>
      <protection/>
    </xf>
    <xf numFmtId="49" fontId="7" fillId="0" borderId="112" xfId="54" applyNumberFormat="1" applyFont="1" applyBorder="1" applyAlignment="1">
      <alignment horizontal="left" vertical="center" wrapText="1"/>
      <protection/>
    </xf>
    <xf numFmtId="0" fontId="7" fillId="0" borderId="63" xfId="55" applyFont="1" applyBorder="1" applyAlignment="1">
      <alignment horizontal="center" vertical="center" wrapText="1"/>
      <protection/>
    </xf>
    <xf numFmtId="0" fontId="7" fillId="0" borderId="151" xfId="55" applyFont="1" applyBorder="1" applyAlignment="1">
      <alignment horizontal="center" vertical="center" wrapText="1"/>
      <protection/>
    </xf>
    <xf numFmtId="0" fontId="7" fillId="0" borderId="112" xfId="55" applyFont="1" applyBorder="1" applyAlignment="1">
      <alignment horizontal="center" vertical="center" wrapText="1"/>
      <protection/>
    </xf>
    <xf numFmtId="0" fontId="7" fillId="0" borderId="54" xfId="55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7" fillId="0" borderId="0" xfId="55" applyFont="1" applyAlignment="1">
      <alignment horizontal="left"/>
      <protection/>
    </xf>
    <xf numFmtId="1" fontId="7" fillId="38" borderId="222" xfId="54" applyNumberFormat="1" applyFont="1" applyFill="1" applyBorder="1" applyAlignment="1">
      <alignment horizontal="center" vertical="center" wrapText="1"/>
      <protection/>
    </xf>
    <xf numFmtId="1" fontId="7" fillId="38" borderId="223" xfId="54" applyNumberFormat="1" applyFont="1" applyFill="1" applyBorder="1" applyAlignment="1">
      <alignment horizontal="center" vertical="center" wrapText="1"/>
      <protection/>
    </xf>
    <xf numFmtId="1" fontId="7" fillId="38" borderId="130" xfId="54" applyNumberFormat="1" applyFont="1" applyFill="1" applyBorder="1" applyAlignment="1">
      <alignment horizontal="center" vertical="center" wrapText="1"/>
      <protection/>
    </xf>
    <xf numFmtId="0" fontId="7" fillId="0" borderId="229" xfId="55" applyFont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 applyProtection="1">
      <alignment horizontal="center" vertical="center"/>
      <protection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32" fillId="32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184" fontId="10" fillId="38" borderId="73" xfId="56" applyNumberFormat="1" applyFont="1" applyFill="1" applyBorder="1" applyAlignment="1" applyProtection="1">
      <alignment horizontal="center" vertical="center"/>
      <protection/>
    </xf>
    <xf numFmtId="184" fontId="0" fillId="38" borderId="45" xfId="0" applyNumberFormat="1" applyFill="1" applyBorder="1" applyAlignment="1">
      <alignment horizontal="center" vertical="center"/>
    </xf>
    <xf numFmtId="184" fontId="0" fillId="38" borderId="76" xfId="0" applyNumberFormat="1" applyFill="1" applyBorder="1" applyAlignment="1">
      <alignment horizontal="center" vertical="center"/>
    </xf>
    <xf numFmtId="0" fontId="10" fillId="38" borderId="73" xfId="56" applyFont="1" applyFill="1" applyBorder="1" applyAlignment="1">
      <alignment horizontal="right" vertical="center"/>
      <protection/>
    </xf>
    <xf numFmtId="0" fontId="10" fillId="38" borderId="45" xfId="56" applyFont="1" applyFill="1" applyBorder="1" applyAlignment="1">
      <alignment horizontal="right" vertical="center"/>
      <protection/>
    </xf>
    <xf numFmtId="0" fontId="10" fillId="38" borderId="76" xfId="56" applyFont="1" applyFill="1" applyBorder="1" applyAlignment="1">
      <alignment horizontal="right" vertical="center"/>
      <protection/>
    </xf>
    <xf numFmtId="0" fontId="10" fillId="38" borderId="73" xfId="56" applyFont="1" applyFill="1" applyBorder="1" applyAlignment="1" applyProtection="1">
      <alignment horizontal="right" vertical="center"/>
      <protection/>
    </xf>
    <xf numFmtId="0" fontId="10" fillId="38" borderId="45" xfId="56" applyFont="1" applyFill="1" applyBorder="1" applyAlignment="1" applyProtection="1">
      <alignment horizontal="right" vertical="center"/>
      <protection/>
    </xf>
    <xf numFmtId="184" fontId="10" fillId="38" borderId="65" xfId="56" applyNumberFormat="1" applyFont="1" applyFill="1" applyBorder="1" applyAlignment="1" applyProtection="1">
      <alignment horizontal="center" vertical="center"/>
      <protection/>
    </xf>
    <xf numFmtId="0" fontId="10" fillId="38" borderId="209" xfId="56" applyNumberFormat="1" applyFont="1" applyFill="1" applyBorder="1" applyAlignment="1" applyProtection="1">
      <alignment horizontal="center" vertical="center"/>
      <protection/>
    </xf>
    <xf numFmtId="184" fontId="10" fillId="39" borderId="73" xfId="56" applyNumberFormat="1" applyFont="1" applyFill="1" applyBorder="1" applyAlignment="1" applyProtection="1">
      <alignment horizontal="center" vertical="center"/>
      <protection/>
    </xf>
    <xf numFmtId="184" fontId="0" fillId="39" borderId="45" xfId="0" applyNumberFormat="1" applyFill="1" applyBorder="1" applyAlignment="1">
      <alignment horizontal="center" vertical="center"/>
    </xf>
    <xf numFmtId="184" fontId="0" fillId="39" borderId="76" xfId="0" applyNumberFormat="1" applyFill="1" applyBorder="1" applyAlignment="1">
      <alignment horizontal="center" vertical="center"/>
    </xf>
    <xf numFmtId="184" fontId="10" fillId="39" borderId="45" xfId="56" applyNumberFormat="1" applyFont="1" applyFill="1" applyBorder="1" applyAlignment="1" applyProtection="1">
      <alignment horizontal="center" vertical="center"/>
      <protection/>
    </xf>
    <xf numFmtId="184" fontId="10" fillId="39" borderId="76" xfId="56" applyNumberFormat="1" applyFont="1" applyFill="1" applyBorder="1" applyAlignment="1" applyProtection="1">
      <alignment horizontal="center" vertical="center"/>
      <protection/>
    </xf>
    <xf numFmtId="186" fontId="10" fillId="38" borderId="73" xfId="56" applyNumberFormat="1" applyFont="1" applyFill="1" applyBorder="1" applyAlignment="1" applyProtection="1">
      <alignment horizontal="right" vertical="center"/>
      <protection/>
    </xf>
    <xf numFmtId="186" fontId="10" fillId="38" borderId="45" xfId="56" applyNumberFormat="1" applyFont="1" applyFill="1" applyBorder="1" applyAlignment="1" applyProtection="1">
      <alignment horizontal="right" vertical="center"/>
      <protection/>
    </xf>
    <xf numFmtId="186" fontId="10" fillId="38" borderId="76" xfId="56" applyNumberFormat="1" applyFont="1" applyFill="1" applyBorder="1" applyAlignment="1" applyProtection="1">
      <alignment horizontal="right" vertical="center"/>
      <protection/>
    </xf>
    <xf numFmtId="184" fontId="10" fillId="38" borderId="120" xfId="56" applyNumberFormat="1" applyFont="1" applyFill="1" applyBorder="1" applyAlignment="1" applyProtection="1">
      <alignment horizontal="center" vertical="center"/>
      <protection/>
    </xf>
    <xf numFmtId="185" fontId="10" fillId="38" borderId="73" xfId="56" applyNumberFormat="1" applyFont="1" applyFill="1" applyBorder="1" applyAlignment="1" applyProtection="1">
      <alignment horizontal="right" vertical="center"/>
      <protection/>
    </xf>
    <xf numFmtId="185" fontId="10" fillId="38" borderId="45" xfId="56" applyNumberFormat="1" applyFont="1" applyFill="1" applyBorder="1" applyAlignment="1" applyProtection="1">
      <alignment horizontal="right" vertical="center"/>
      <protection/>
    </xf>
    <xf numFmtId="185" fontId="10" fillId="38" borderId="76" xfId="56" applyNumberFormat="1" applyFont="1" applyFill="1" applyBorder="1" applyAlignment="1" applyProtection="1">
      <alignment horizontal="right" vertical="center"/>
      <protection/>
    </xf>
    <xf numFmtId="0" fontId="10" fillId="39" borderId="65" xfId="56" applyFont="1" applyFill="1" applyBorder="1" applyAlignment="1" applyProtection="1">
      <alignment horizontal="right" vertical="center"/>
      <protection/>
    </xf>
    <xf numFmtId="0" fontId="10" fillId="39" borderId="118" xfId="56" applyFont="1" applyFill="1" applyBorder="1" applyAlignment="1" applyProtection="1">
      <alignment horizontal="right" vertical="center"/>
      <protection/>
    </xf>
    <xf numFmtId="185" fontId="10" fillId="39" borderId="73" xfId="56" applyNumberFormat="1" applyFont="1" applyFill="1" applyBorder="1" applyAlignment="1" applyProtection="1">
      <alignment horizontal="right" vertical="center"/>
      <protection/>
    </xf>
    <xf numFmtId="185" fontId="10" fillId="39" borderId="45" xfId="56" applyNumberFormat="1" applyFont="1" applyFill="1" applyBorder="1" applyAlignment="1" applyProtection="1">
      <alignment horizontal="right" vertical="center"/>
      <protection/>
    </xf>
    <xf numFmtId="185" fontId="10" fillId="39" borderId="76" xfId="56" applyNumberFormat="1" applyFont="1" applyFill="1" applyBorder="1" applyAlignment="1" applyProtection="1">
      <alignment horizontal="right" vertical="center"/>
      <protection/>
    </xf>
    <xf numFmtId="184" fontId="10" fillId="39" borderId="65" xfId="56" applyNumberFormat="1" applyFont="1" applyFill="1" applyBorder="1" applyAlignment="1" applyProtection="1">
      <alignment horizontal="center" vertical="center"/>
      <protection/>
    </xf>
    <xf numFmtId="184" fontId="10" fillId="39" borderId="118" xfId="56" applyNumberFormat="1" applyFont="1" applyFill="1" applyBorder="1" applyAlignment="1" applyProtection="1">
      <alignment horizontal="center" vertical="center"/>
      <protection/>
    </xf>
    <xf numFmtId="0" fontId="10" fillId="39" borderId="209" xfId="56" applyNumberFormat="1" applyFont="1" applyFill="1" applyBorder="1" applyAlignment="1" applyProtection="1">
      <alignment horizontal="center" vertical="center"/>
      <protection/>
    </xf>
    <xf numFmtId="184" fontId="10" fillId="39" borderId="120" xfId="56" applyNumberFormat="1" applyFont="1" applyFill="1" applyBorder="1" applyAlignment="1" applyProtection="1">
      <alignment horizontal="center" vertical="center"/>
      <protection/>
    </xf>
    <xf numFmtId="185" fontId="10" fillId="39" borderId="73" xfId="56" applyNumberFormat="1" applyFont="1" applyFill="1" applyBorder="1" applyAlignment="1" applyProtection="1">
      <alignment horizontal="center" vertical="center"/>
      <protection/>
    </xf>
    <xf numFmtId="185" fontId="10" fillId="39" borderId="45" xfId="56" applyNumberFormat="1" applyFont="1" applyFill="1" applyBorder="1" applyAlignment="1" applyProtection="1">
      <alignment horizontal="center" vertical="center"/>
      <protection/>
    </xf>
    <xf numFmtId="186" fontId="10" fillId="39" borderId="73" xfId="56" applyNumberFormat="1" applyFont="1" applyFill="1" applyBorder="1" applyAlignment="1" applyProtection="1">
      <alignment horizontal="right" vertical="center"/>
      <protection/>
    </xf>
    <xf numFmtId="186" fontId="10" fillId="39" borderId="45" xfId="56" applyNumberFormat="1" applyFont="1" applyFill="1" applyBorder="1" applyAlignment="1" applyProtection="1">
      <alignment horizontal="right" vertical="center"/>
      <protection/>
    </xf>
    <xf numFmtId="186" fontId="10" fillId="39" borderId="76" xfId="56" applyNumberFormat="1" applyFont="1" applyFill="1" applyBorder="1" applyAlignment="1" applyProtection="1">
      <alignment horizontal="right" vertical="center"/>
      <protection/>
    </xf>
    <xf numFmtId="0" fontId="10" fillId="39" borderId="73" xfId="56" applyFont="1" applyFill="1" applyBorder="1" applyAlignment="1">
      <alignment horizontal="right" vertical="center"/>
      <protection/>
    </xf>
    <xf numFmtId="0" fontId="10" fillId="39" borderId="45" xfId="56" applyFont="1" applyFill="1" applyBorder="1" applyAlignment="1">
      <alignment horizontal="right" vertical="center"/>
      <protection/>
    </xf>
    <xf numFmtId="0" fontId="10" fillId="39" borderId="76" xfId="56" applyFont="1" applyFill="1" applyBorder="1" applyAlignment="1">
      <alignment horizontal="right" vertical="center"/>
      <protection/>
    </xf>
    <xf numFmtId="0" fontId="10" fillId="39" borderId="73" xfId="56" applyFont="1" applyFill="1" applyBorder="1" applyAlignment="1" applyProtection="1">
      <alignment horizontal="right" vertical="center"/>
      <protection/>
    </xf>
    <xf numFmtId="0" fontId="10" fillId="39" borderId="45" xfId="56" applyFont="1" applyFill="1" applyBorder="1" applyAlignment="1" applyProtection="1">
      <alignment horizontal="right" vertical="center"/>
      <protection/>
    </xf>
    <xf numFmtId="0" fontId="10" fillId="39" borderId="76" xfId="56" applyFont="1" applyFill="1" applyBorder="1" applyAlignment="1" applyProtection="1">
      <alignment horizontal="right" vertical="center"/>
      <protection/>
    </xf>
    <xf numFmtId="185" fontId="10" fillId="39" borderId="110" xfId="56" applyNumberFormat="1" applyFont="1" applyFill="1" applyBorder="1" applyAlignment="1" applyProtection="1">
      <alignment horizontal="right" vertical="center"/>
      <protection/>
    </xf>
    <xf numFmtId="185" fontId="10" fillId="39" borderId="66" xfId="56" applyNumberFormat="1" applyFont="1" applyFill="1" applyBorder="1" applyAlignment="1" applyProtection="1">
      <alignment horizontal="right" vertical="center"/>
      <protection/>
    </xf>
    <xf numFmtId="185" fontId="10" fillId="39" borderId="111" xfId="56" applyNumberFormat="1" applyFont="1" applyFill="1" applyBorder="1" applyAlignment="1" applyProtection="1">
      <alignment horizontal="right" vertical="center"/>
      <protection/>
    </xf>
    <xf numFmtId="184" fontId="10" fillId="39" borderId="78" xfId="56" applyNumberFormat="1" applyFont="1" applyFill="1" applyBorder="1" applyAlignment="1" applyProtection="1">
      <alignment horizontal="center" vertical="center"/>
      <protection/>
    </xf>
    <xf numFmtId="184" fontId="10" fillId="39" borderId="0" xfId="56" applyNumberFormat="1" applyFont="1" applyFill="1" applyBorder="1" applyAlignment="1" applyProtection="1">
      <alignment horizontal="center" vertical="center"/>
      <protection/>
    </xf>
    <xf numFmtId="0" fontId="10" fillId="39" borderId="34" xfId="56" applyNumberFormat="1" applyFont="1" applyFill="1" applyBorder="1" applyAlignment="1" applyProtection="1">
      <alignment horizontal="center" vertical="center"/>
      <protection/>
    </xf>
    <xf numFmtId="184" fontId="10" fillId="39" borderId="110" xfId="56" applyNumberFormat="1" applyFont="1" applyFill="1" applyBorder="1" applyAlignment="1" applyProtection="1">
      <alignment horizontal="center" vertical="center"/>
      <protection/>
    </xf>
    <xf numFmtId="184" fontId="10" fillId="39" borderId="66" xfId="56" applyNumberFormat="1" applyFont="1" applyFill="1" applyBorder="1" applyAlignment="1" applyProtection="1">
      <alignment horizontal="center" vertical="center"/>
      <protection/>
    </xf>
    <xf numFmtId="184" fontId="10" fillId="39" borderId="111" xfId="56" applyNumberFormat="1" applyFont="1" applyFill="1" applyBorder="1" applyAlignment="1" applyProtection="1">
      <alignment horizontal="center" vertical="center"/>
      <protection/>
    </xf>
    <xf numFmtId="184" fontId="10" fillId="39" borderId="77" xfId="56" applyNumberFormat="1" applyFont="1" applyFill="1" applyBorder="1" applyAlignment="1" applyProtection="1">
      <alignment horizontal="center" vertical="center"/>
      <protection/>
    </xf>
    <xf numFmtId="0" fontId="10" fillId="39" borderId="73" xfId="56" applyFont="1" applyFill="1" applyBorder="1" applyAlignment="1">
      <alignment horizontal="center" vertical="center" wrapText="1"/>
      <protection/>
    </xf>
    <xf numFmtId="0" fontId="10" fillId="39" borderId="45" xfId="56" applyFont="1" applyFill="1" applyBorder="1" applyAlignment="1">
      <alignment horizontal="center" vertical="center" wrapText="1"/>
      <protection/>
    </xf>
    <xf numFmtId="0" fontId="10" fillId="38" borderId="73" xfId="0" applyFont="1" applyFill="1" applyBorder="1" applyAlignment="1">
      <alignment horizontal="center" vertical="center" wrapText="1"/>
    </xf>
    <xf numFmtId="0" fontId="10" fillId="38" borderId="45" xfId="0" applyFont="1" applyFill="1" applyBorder="1" applyAlignment="1">
      <alignment horizontal="center" vertical="center" wrapText="1"/>
    </xf>
    <xf numFmtId="0" fontId="10" fillId="38" borderId="76" xfId="0" applyFont="1" applyFill="1" applyBorder="1" applyAlignment="1">
      <alignment horizontal="center" vertical="center" wrapText="1"/>
    </xf>
    <xf numFmtId="0" fontId="10" fillId="38" borderId="76" xfId="56" applyFont="1" applyFill="1" applyBorder="1" applyAlignment="1">
      <alignment horizontal="center" vertical="center" wrapText="1"/>
      <protection/>
    </xf>
    <xf numFmtId="49" fontId="6" fillId="0" borderId="35" xfId="56" applyNumberFormat="1" applyFont="1" applyFill="1" applyBorder="1" applyAlignment="1" applyProtection="1">
      <alignment horizontal="center" vertical="center"/>
      <protection/>
    </xf>
    <xf numFmtId="49" fontId="6" fillId="0" borderId="67" xfId="56" applyNumberFormat="1" applyFont="1" applyFill="1" applyBorder="1" applyAlignment="1" applyProtection="1">
      <alignment horizontal="center" vertical="center"/>
      <protection/>
    </xf>
    <xf numFmtId="49" fontId="6" fillId="0" borderId="14" xfId="56" applyNumberFormat="1" applyFont="1" applyFill="1" applyBorder="1" applyAlignment="1" applyProtection="1">
      <alignment horizontal="center" vertical="center"/>
      <protection/>
    </xf>
    <xf numFmtId="0" fontId="10" fillId="0" borderId="46" xfId="56" applyFont="1" applyFill="1" applyBorder="1" applyAlignment="1">
      <alignment horizontal="center" vertical="center" wrapText="1"/>
      <protection/>
    </xf>
    <xf numFmtId="0" fontId="10" fillId="0" borderId="49" xfId="56" applyFont="1" applyFill="1" applyBorder="1" applyAlignment="1">
      <alignment horizontal="center" vertical="center" wrapText="1"/>
      <protection/>
    </xf>
    <xf numFmtId="0" fontId="10" fillId="0" borderId="33" xfId="56" applyFont="1" applyFill="1" applyBorder="1" applyAlignment="1">
      <alignment horizontal="center" vertical="center" wrapText="1"/>
      <protection/>
    </xf>
    <xf numFmtId="186" fontId="10" fillId="0" borderId="73" xfId="56" applyNumberFormat="1" applyFont="1" applyFill="1" applyBorder="1" applyAlignment="1" applyProtection="1">
      <alignment horizontal="center" vertical="center"/>
      <protection/>
    </xf>
    <xf numFmtId="186" fontId="10" fillId="0" borderId="45" xfId="56" applyNumberFormat="1" applyFont="1" applyFill="1" applyBorder="1" applyAlignment="1" applyProtection="1">
      <alignment horizontal="center" vertical="center"/>
      <protection/>
    </xf>
    <xf numFmtId="186" fontId="83" fillId="0" borderId="73" xfId="56" applyNumberFormat="1" applyFont="1" applyFill="1" applyBorder="1" applyAlignment="1" applyProtection="1">
      <alignment horizontal="center" vertical="center" wrapText="1"/>
      <protection/>
    </xf>
    <xf numFmtId="186" fontId="78" fillId="0" borderId="45" xfId="56" applyNumberFormat="1" applyFont="1" applyFill="1" applyBorder="1" applyAlignment="1" applyProtection="1">
      <alignment horizontal="center" vertical="center" wrapText="1"/>
      <protection/>
    </xf>
    <xf numFmtId="0" fontId="10" fillId="0" borderId="73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3" xfId="56" applyNumberFormat="1" applyFont="1" applyFill="1" applyBorder="1" applyAlignment="1" applyProtection="1">
      <alignment horizontal="center" vertical="center"/>
      <protection/>
    </xf>
    <xf numFmtId="0" fontId="10" fillId="0" borderId="45" xfId="56" applyNumberFormat="1" applyFont="1" applyFill="1" applyBorder="1" applyAlignment="1" applyProtection="1">
      <alignment horizontal="center" vertical="center"/>
      <protection/>
    </xf>
    <xf numFmtId="186" fontId="10" fillId="0" borderId="110" xfId="56" applyNumberFormat="1" applyFont="1" applyFill="1" applyBorder="1" applyAlignment="1" applyProtection="1">
      <alignment horizontal="center" vertical="center"/>
      <protection/>
    </xf>
    <xf numFmtId="186" fontId="10" fillId="0" borderId="66" xfId="56" applyNumberFormat="1" applyFont="1" applyFill="1" applyBorder="1" applyAlignment="1" applyProtection="1">
      <alignment horizontal="center" vertical="center"/>
      <protection/>
    </xf>
    <xf numFmtId="186" fontId="20" fillId="0" borderId="73" xfId="56" applyNumberFormat="1" applyFont="1" applyFill="1" applyBorder="1" applyAlignment="1" applyProtection="1">
      <alignment horizontal="center" vertical="center" wrapText="1"/>
      <protection/>
    </xf>
    <xf numFmtId="186" fontId="10" fillId="0" borderId="45" xfId="56" applyNumberFormat="1" applyFont="1" applyFill="1" applyBorder="1" applyAlignment="1" applyProtection="1">
      <alignment horizontal="center" vertical="center" wrapText="1"/>
      <protection/>
    </xf>
    <xf numFmtId="49" fontId="6" fillId="0" borderId="27" xfId="56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 applyProtection="1">
      <alignment horizontal="center" vertical="center"/>
      <protection/>
    </xf>
    <xf numFmtId="186" fontId="10" fillId="0" borderId="65" xfId="56" applyNumberFormat="1" applyFont="1" applyFill="1" applyBorder="1" applyAlignment="1" applyProtection="1">
      <alignment horizontal="center" vertical="center"/>
      <protection/>
    </xf>
    <xf numFmtId="186" fontId="10" fillId="0" borderId="118" xfId="56" applyNumberFormat="1" applyFont="1" applyFill="1" applyBorder="1" applyAlignment="1" applyProtection="1">
      <alignment horizontal="center" vertical="center"/>
      <protection/>
    </xf>
    <xf numFmtId="49" fontId="10" fillId="0" borderId="110" xfId="0" applyNumberFormat="1" applyFont="1" applyFill="1" applyBorder="1" applyAlignment="1" applyProtection="1">
      <alignment horizontal="center"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49" fontId="10" fillId="0" borderId="78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49" fontId="10" fillId="0" borderId="45" xfId="0" applyNumberFormat="1" applyFont="1" applyFill="1" applyBorder="1" applyAlignment="1" applyProtection="1">
      <alignment horizontal="center" vertical="center"/>
      <protection/>
    </xf>
    <xf numFmtId="49" fontId="10" fillId="0" borderId="118" xfId="0" applyNumberFormat="1" applyFont="1" applyFill="1" applyBorder="1" applyAlignment="1" applyProtection="1">
      <alignment horizontal="center" vertical="center"/>
      <protection/>
    </xf>
    <xf numFmtId="182" fontId="10" fillId="0" borderId="65" xfId="0" applyNumberFormat="1" applyFont="1" applyFill="1" applyBorder="1" applyAlignment="1" applyProtection="1">
      <alignment horizontal="center" vertical="center" wrapText="1"/>
      <protection/>
    </xf>
    <xf numFmtId="182" fontId="10" fillId="0" borderId="118" xfId="0" applyNumberFormat="1" applyFont="1" applyFill="1" applyBorder="1" applyAlignment="1" applyProtection="1">
      <alignment horizontal="center" vertical="center" wrapText="1"/>
      <protection/>
    </xf>
    <xf numFmtId="182" fontId="10" fillId="0" borderId="209" xfId="0" applyNumberFormat="1" applyFont="1" applyFill="1" applyBorder="1" applyAlignment="1" applyProtection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35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2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0" xfId="56" applyNumberFormat="1" applyFont="1" applyFill="1" applyBorder="1" applyAlignment="1" applyProtection="1">
      <alignment horizontal="center" vertical="center"/>
      <protection/>
    </xf>
    <xf numFmtId="185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10" xfId="56" applyNumberFormat="1" applyFont="1" applyFill="1" applyBorder="1" applyAlignment="1" applyProtection="1">
      <alignment horizontal="center" vertical="center"/>
      <protection/>
    </xf>
    <xf numFmtId="0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111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4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20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185" fontId="6" fillId="0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19" xfId="56" applyNumberFormat="1" applyFont="1" applyFill="1" applyBorder="1" applyAlignment="1" applyProtection="1">
      <alignment horizontal="center" vertical="center" textRotation="90" wrapText="1"/>
      <protection/>
    </xf>
    <xf numFmtId="185" fontId="9" fillId="0" borderId="110" xfId="56" applyNumberFormat="1" applyFont="1" applyFill="1" applyBorder="1" applyAlignment="1" applyProtection="1">
      <alignment horizontal="center" vertical="center" wrapText="1"/>
      <protection/>
    </xf>
    <xf numFmtId="185" fontId="9" fillId="0" borderId="66" xfId="56" applyNumberFormat="1" applyFont="1" applyFill="1" applyBorder="1" applyAlignment="1" applyProtection="1">
      <alignment horizontal="center" vertical="center" wrapText="1"/>
      <protection/>
    </xf>
    <xf numFmtId="0" fontId="6" fillId="0" borderId="27" xfId="56" applyNumberFormat="1" applyFont="1" applyFill="1" applyBorder="1" applyAlignment="1" applyProtection="1">
      <alignment horizontal="center" vertical="center" textRotation="90"/>
      <protection/>
    </xf>
    <xf numFmtId="0" fontId="6" fillId="0" borderId="67" xfId="56" applyNumberFormat="1" applyFont="1" applyFill="1" applyBorder="1" applyAlignment="1" applyProtection="1">
      <alignment horizontal="center" vertical="center" textRotation="90"/>
      <protection/>
    </xf>
    <xf numFmtId="0" fontId="6" fillId="0" borderId="72" xfId="56" applyNumberFormat="1" applyFont="1" applyFill="1" applyBorder="1" applyAlignment="1" applyProtection="1">
      <alignment horizontal="center" vertical="center" textRotation="90"/>
      <protection/>
    </xf>
    <xf numFmtId="185" fontId="6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67" xfId="56" applyNumberFormat="1" applyFont="1" applyFill="1" applyBorder="1" applyAlignment="1" applyProtection="1">
      <alignment horizontal="center" vertical="center"/>
      <protection/>
    </xf>
    <xf numFmtId="185" fontId="6" fillId="0" borderId="72" xfId="56" applyNumberFormat="1" applyFont="1" applyFill="1" applyBorder="1" applyAlignment="1" applyProtection="1">
      <alignment horizontal="center" vertical="center"/>
      <protection/>
    </xf>
    <xf numFmtId="185" fontId="6" fillId="0" borderId="10" xfId="56" applyNumberFormat="1" applyFont="1" applyFill="1" applyBorder="1" applyAlignment="1" applyProtection="1">
      <alignment horizontal="center" vertical="center" wrapText="1"/>
      <protection/>
    </xf>
    <xf numFmtId="185" fontId="6" fillId="0" borderId="11" xfId="56" applyNumberFormat="1" applyFont="1" applyFill="1" applyBorder="1" applyAlignment="1" applyProtection="1">
      <alignment horizontal="center" vertical="center" wrapText="1"/>
      <protection/>
    </xf>
    <xf numFmtId="185" fontId="6" fillId="0" borderId="57" xfId="56" applyNumberFormat="1" applyFont="1" applyFill="1" applyBorder="1" applyAlignment="1" applyProtection="1">
      <alignment horizontal="center" vertical="center" wrapText="1"/>
      <protection/>
    </xf>
    <xf numFmtId="185" fontId="6" fillId="0" borderId="27" xfId="56" applyNumberFormat="1" applyFont="1" applyFill="1" applyBorder="1" applyAlignment="1" applyProtection="1">
      <alignment horizontal="center" vertical="center" textRotation="90" wrapText="1"/>
      <protection/>
    </xf>
    <xf numFmtId="182" fontId="10" fillId="0" borderId="73" xfId="0" applyNumberFormat="1" applyFont="1" applyFill="1" applyBorder="1" applyAlignment="1" applyProtection="1">
      <alignment horizontal="center" vertical="center"/>
      <protection/>
    </xf>
    <xf numFmtId="182" fontId="10" fillId="0" borderId="45" xfId="0" applyNumberFormat="1" applyFont="1" applyFill="1" applyBorder="1" applyAlignment="1" applyProtection="1">
      <alignment horizontal="center" vertical="center"/>
      <protection/>
    </xf>
    <xf numFmtId="185" fontId="6" fillId="0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6" xfId="56" applyNumberFormat="1" applyFont="1" applyFill="1" applyBorder="1" applyAlignment="1" applyProtection="1">
      <alignment horizontal="center" vertical="center" wrapText="1"/>
      <protection/>
    </xf>
    <xf numFmtId="185" fontId="6" fillId="0" borderId="75" xfId="56" applyNumberFormat="1" applyFont="1" applyFill="1" applyBorder="1" applyAlignment="1" applyProtection="1">
      <alignment horizontal="center" vertical="center" wrapText="1"/>
      <protection/>
    </xf>
    <xf numFmtId="185" fontId="6" fillId="0" borderId="74" xfId="56" applyNumberFormat="1" applyFont="1" applyFill="1" applyBorder="1" applyAlignment="1" applyProtection="1">
      <alignment horizontal="center" vertical="center" wrapText="1"/>
      <protection/>
    </xf>
    <xf numFmtId="0" fontId="6" fillId="0" borderId="110" xfId="56" applyNumberFormat="1" applyFont="1" applyFill="1" applyBorder="1" applyAlignment="1" applyProtection="1">
      <alignment horizontal="center" vertical="center" wrapText="1"/>
      <protection/>
    </xf>
    <xf numFmtId="0" fontId="6" fillId="0" borderId="66" xfId="56" applyNumberFormat="1" applyFont="1" applyFill="1" applyBorder="1" applyAlignment="1" applyProtection="1">
      <alignment horizontal="center" vertical="center" wrapText="1"/>
      <protection/>
    </xf>
    <xf numFmtId="0" fontId="6" fillId="0" borderId="65" xfId="56" applyNumberFormat="1" applyFont="1" applyFill="1" applyBorder="1" applyAlignment="1" applyProtection="1">
      <alignment horizontal="center" vertical="center" wrapText="1"/>
      <protection/>
    </xf>
    <xf numFmtId="0" fontId="6" fillId="0" borderId="118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9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3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0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21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3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lan Уч(бакал.) д_о 2013_14а" xfId="56"/>
    <cellStyle name="Обычный_Plan_TM_11_12_бакалавр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view="pageBreakPreview" zoomScale="60" zoomScaleNormal="50" zoomScalePageLayoutView="0" workbookViewId="0" topLeftCell="A1">
      <selection activeCell="A5" sqref="A5:O5"/>
    </sheetView>
  </sheetViews>
  <sheetFormatPr defaultColWidth="3.28125" defaultRowHeight="15"/>
  <cols>
    <col min="1" max="1" width="7.00390625" style="903" customWidth="1"/>
    <col min="2" max="2" width="4.421875" style="903" bestFit="1" customWidth="1"/>
    <col min="3" max="3" width="4.140625" style="903" customWidth="1"/>
    <col min="4" max="5" width="4.28125" style="903" customWidth="1"/>
    <col min="6" max="6" width="5.140625" style="903" customWidth="1"/>
    <col min="7" max="7" width="6.00390625" style="903" customWidth="1"/>
    <col min="8" max="8" width="7.140625" style="903" customWidth="1"/>
    <col min="9" max="9" width="7.00390625" style="903" customWidth="1"/>
    <col min="10" max="10" width="4.7109375" style="903" customWidth="1"/>
    <col min="11" max="11" width="4.421875" style="903" customWidth="1"/>
    <col min="12" max="12" width="4.57421875" style="903" customWidth="1"/>
    <col min="13" max="13" width="5.00390625" style="903" customWidth="1"/>
    <col min="14" max="14" width="7.7109375" style="903" customWidth="1"/>
    <col min="15" max="16" width="7.8515625" style="903" customWidth="1"/>
    <col min="17" max="17" width="5.00390625" style="903" customWidth="1"/>
    <col min="18" max="18" width="4.57421875" style="903" customWidth="1"/>
    <col min="19" max="19" width="5.28125" style="903" customWidth="1"/>
    <col min="20" max="20" width="5.421875" style="903" customWidth="1"/>
    <col min="21" max="22" width="5.28125" style="903" customWidth="1"/>
    <col min="23" max="23" width="5.00390625" style="903" customWidth="1"/>
    <col min="24" max="24" width="4.57421875" style="903" customWidth="1"/>
    <col min="25" max="25" width="4.28125" style="903" customWidth="1"/>
    <col min="26" max="26" width="4.7109375" style="903" customWidth="1"/>
    <col min="27" max="27" width="3.57421875" style="903" customWidth="1"/>
    <col min="28" max="28" width="5.28125" style="903" customWidth="1"/>
    <col min="29" max="29" width="5.00390625" style="903" customWidth="1"/>
    <col min="30" max="30" width="4.421875" style="903" customWidth="1"/>
    <col min="31" max="31" width="5.00390625" style="903" customWidth="1"/>
    <col min="32" max="32" width="5.140625" style="903" customWidth="1"/>
    <col min="33" max="33" width="5.7109375" style="903" customWidth="1"/>
    <col min="34" max="34" width="5.8515625" style="903" customWidth="1"/>
    <col min="35" max="35" width="6.140625" style="903" customWidth="1"/>
    <col min="36" max="36" width="7.00390625" style="903" customWidth="1"/>
    <col min="37" max="37" width="6.7109375" style="903" customWidth="1"/>
    <col min="38" max="39" width="6.8515625" style="903" customWidth="1"/>
    <col min="40" max="40" width="7.00390625" style="903" customWidth="1"/>
    <col min="41" max="41" width="3.57421875" style="903" customWidth="1"/>
    <col min="42" max="42" width="3.7109375" style="903" customWidth="1"/>
    <col min="43" max="43" width="3.57421875" style="903" customWidth="1"/>
    <col min="44" max="44" width="4.57421875" style="903" customWidth="1"/>
    <col min="45" max="45" width="4.28125" style="903" customWidth="1"/>
    <col min="46" max="46" width="4.00390625" style="903" customWidth="1"/>
    <col min="47" max="47" width="4.57421875" style="903" customWidth="1"/>
    <col min="48" max="48" width="4.140625" style="903" customWidth="1"/>
    <col min="49" max="49" width="4.7109375" style="903" customWidth="1"/>
    <col min="50" max="50" width="4.140625" style="903" customWidth="1"/>
    <col min="51" max="51" width="5.00390625" style="903" customWidth="1"/>
    <col min="52" max="52" width="4.00390625" style="903" customWidth="1"/>
    <col min="53" max="53" width="4.57421875" style="903" customWidth="1"/>
    <col min="54" max="54" width="2.8515625" style="903" hidden="1" customWidth="1"/>
    <col min="55" max="55" width="1.1484375" style="903" hidden="1" customWidth="1"/>
    <col min="56" max="57" width="3.28125" style="903" hidden="1" customWidth="1"/>
    <col min="58" max="16384" width="3.28125" style="903" customWidth="1"/>
  </cols>
  <sheetData>
    <row r="1" spans="1:57" ht="25.5" customHeight="1">
      <c r="A1" s="1038"/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  <c r="P1" s="1039" t="s">
        <v>4</v>
      </c>
      <c r="Q1" s="1039"/>
      <c r="R1" s="1039"/>
      <c r="S1" s="1039"/>
      <c r="T1" s="1039"/>
      <c r="U1" s="1039"/>
      <c r="V1" s="1039"/>
      <c r="W1" s="1039"/>
      <c r="X1" s="1039"/>
      <c r="Y1" s="1039"/>
      <c r="Z1" s="1039"/>
      <c r="AA1" s="1039"/>
      <c r="AB1" s="1039"/>
      <c r="AC1" s="1039"/>
      <c r="AD1" s="1039"/>
      <c r="AE1" s="1039"/>
      <c r="AF1" s="1039"/>
      <c r="AG1" s="1039"/>
      <c r="AH1" s="1039"/>
      <c r="AI1" s="1039"/>
      <c r="AJ1" s="1039"/>
      <c r="AK1" s="1039"/>
      <c r="AL1" s="1039"/>
      <c r="AM1" s="1039"/>
      <c r="AN1" s="1039"/>
      <c r="AO1" s="1039"/>
      <c r="AP1" s="1040"/>
      <c r="AQ1" s="1040"/>
      <c r="AR1" s="1040"/>
      <c r="AS1" s="1040"/>
      <c r="AT1" s="1040"/>
      <c r="AU1" s="1040"/>
      <c r="AV1" s="1040"/>
      <c r="AW1" s="1040"/>
      <c r="AX1" s="1040"/>
      <c r="AY1" s="1040"/>
      <c r="AZ1" s="1040"/>
      <c r="BA1" s="1040"/>
      <c r="BB1" s="1040"/>
      <c r="BC1" s="1040"/>
      <c r="BD1" s="1040"/>
      <c r="BE1" s="1040"/>
    </row>
    <row r="2" spans="1:57" ht="26.25" customHeight="1">
      <c r="A2" s="1041" t="s">
        <v>5</v>
      </c>
      <c r="B2" s="1041"/>
      <c r="C2" s="1041"/>
      <c r="D2" s="1041"/>
      <c r="E2" s="1041"/>
      <c r="F2" s="1041"/>
      <c r="G2" s="1041"/>
      <c r="H2" s="1041"/>
      <c r="I2" s="1041"/>
      <c r="J2" s="1041"/>
      <c r="K2" s="1041"/>
      <c r="L2" s="1041"/>
      <c r="M2" s="1041"/>
      <c r="N2" s="1041"/>
      <c r="O2" s="1041"/>
      <c r="P2" s="904"/>
      <c r="Q2" s="904"/>
      <c r="R2" s="904"/>
      <c r="S2" s="904"/>
      <c r="T2" s="904"/>
      <c r="U2" s="904"/>
      <c r="V2" s="904"/>
      <c r="W2" s="904"/>
      <c r="X2" s="904"/>
      <c r="Y2" s="904"/>
      <c r="Z2" s="904"/>
      <c r="AA2" s="904"/>
      <c r="AB2" s="904"/>
      <c r="AC2" s="904"/>
      <c r="AD2" s="904"/>
      <c r="AE2" s="904"/>
      <c r="AF2" s="904"/>
      <c r="AG2" s="904"/>
      <c r="AH2" s="904"/>
      <c r="AI2" s="904"/>
      <c r="AJ2" s="904"/>
      <c r="AK2" s="904"/>
      <c r="AL2" s="904"/>
      <c r="AM2" s="904"/>
      <c r="AN2" s="904"/>
      <c r="AO2" s="904"/>
      <c r="AP2" s="1040"/>
      <c r="AQ2" s="1040"/>
      <c r="AR2" s="1040"/>
      <c r="AS2" s="1040"/>
      <c r="AT2" s="1040"/>
      <c r="AU2" s="1040"/>
      <c r="AV2" s="1040"/>
      <c r="AW2" s="1040"/>
      <c r="AX2" s="1040"/>
      <c r="AY2" s="1040"/>
      <c r="AZ2" s="1040"/>
      <c r="BA2" s="1040"/>
      <c r="BB2" s="1040"/>
      <c r="BC2" s="1040"/>
      <c r="BD2" s="1040"/>
      <c r="BE2" s="1040"/>
    </row>
    <row r="3" spans="1:57" ht="27.75">
      <c r="A3" s="1041" t="s">
        <v>6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  <c r="P3" s="1042" t="s">
        <v>7</v>
      </c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2"/>
      <c r="AL3" s="1042"/>
      <c r="AM3" s="1042"/>
      <c r="AN3" s="1042"/>
      <c r="AO3" s="1042"/>
      <c r="AP3" s="1040"/>
      <c r="AQ3" s="1040"/>
      <c r="AR3" s="1040"/>
      <c r="AS3" s="1040"/>
      <c r="AT3" s="1040"/>
      <c r="AU3" s="1040"/>
      <c r="AV3" s="1040"/>
      <c r="AW3" s="1040"/>
      <c r="AX3" s="1040"/>
      <c r="AY3" s="1040"/>
      <c r="AZ3" s="1040"/>
      <c r="BA3" s="1040"/>
      <c r="BB3" s="1040"/>
      <c r="BC3" s="1040"/>
      <c r="BD3" s="1040"/>
      <c r="BE3" s="1040"/>
    </row>
    <row r="4" spans="1:57" ht="22.5" customHeight="1">
      <c r="A4" s="1041" t="s">
        <v>350</v>
      </c>
      <c r="B4" s="1041"/>
      <c r="C4" s="1041"/>
      <c r="D4" s="1041"/>
      <c r="E4" s="1041"/>
      <c r="F4" s="1041"/>
      <c r="G4" s="1041"/>
      <c r="H4" s="1041"/>
      <c r="I4" s="1041"/>
      <c r="J4" s="1041"/>
      <c r="K4" s="1041"/>
      <c r="L4" s="1041"/>
      <c r="M4" s="1041"/>
      <c r="N4" s="1041"/>
      <c r="O4" s="1041"/>
      <c r="P4" s="1043"/>
      <c r="Q4" s="1043"/>
      <c r="R4" s="1043"/>
      <c r="S4" s="1043"/>
      <c r="T4" s="1043"/>
      <c r="U4" s="1043"/>
      <c r="V4" s="1043"/>
      <c r="W4" s="1043"/>
      <c r="X4" s="1043"/>
      <c r="Y4" s="1043"/>
      <c r="Z4" s="1043"/>
      <c r="AA4" s="1043"/>
      <c r="AB4" s="1043"/>
      <c r="AC4" s="1043"/>
      <c r="AD4" s="1043"/>
      <c r="AE4" s="1043"/>
      <c r="AF4" s="1043"/>
      <c r="AG4" s="1043"/>
      <c r="AH4" s="1043"/>
      <c r="AI4" s="1043"/>
      <c r="AJ4" s="1043"/>
      <c r="AK4" s="1043"/>
      <c r="AL4" s="1043"/>
      <c r="AM4" s="1043"/>
      <c r="AN4" s="1043"/>
      <c r="AO4" s="1043"/>
      <c r="AP4" s="1044"/>
      <c r="AQ4" s="1045"/>
      <c r="AR4" s="1045"/>
      <c r="AS4" s="1045"/>
      <c r="AT4" s="1045"/>
      <c r="AU4" s="1045"/>
      <c r="AV4" s="1045"/>
      <c r="AW4" s="1045"/>
      <c r="AX4" s="1045"/>
      <c r="AY4" s="1045"/>
      <c r="AZ4" s="1045"/>
      <c r="BA4" s="1045"/>
      <c r="BB4" s="1045"/>
      <c r="BC4" s="906"/>
      <c r="BD4" s="906"/>
      <c r="BE4" s="906"/>
    </row>
    <row r="5" spans="1:57" s="907" customFormat="1" ht="27.75">
      <c r="A5" s="1046" t="s">
        <v>351</v>
      </c>
      <c r="B5" s="1046"/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6"/>
      <c r="P5" s="1047"/>
      <c r="Q5" s="1047"/>
      <c r="R5" s="1047"/>
      <c r="S5" s="1047"/>
      <c r="T5" s="1047"/>
      <c r="U5" s="1047"/>
      <c r="V5" s="1047"/>
      <c r="W5" s="1047"/>
      <c r="X5" s="1047"/>
      <c r="Y5" s="1047"/>
      <c r="Z5" s="1047"/>
      <c r="AA5" s="1047"/>
      <c r="AB5" s="1047"/>
      <c r="AC5" s="1047"/>
      <c r="AD5" s="1047"/>
      <c r="AE5" s="1047"/>
      <c r="AF5" s="1047"/>
      <c r="AG5" s="1047"/>
      <c r="AH5" s="1047"/>
      <c r="AI5" s="1047"/>
      <c r="AJ5" s="1047"/>
      <c r="AK5" s="1047"/>
      <c r="AL5" s="1047"/>
      <c r="AM5" s="1047"/>
      <c r="AN5" s="1047"/>
      <c r="AO5" s="1047"/>
      <c r="AP5" s="1045"/>
      <c r="AQ5" s="1045"/>
      <c r="AR5" s="1045"/>
      <c r="AS5" s="1045"/>
      <c r="AT5" s="1045"/>
      <c r="AU5" s="1045"/>
      <c r="AV5" s="1045"/>
      <c r="AW5" s="1045"/>
      <c r="AX5" s="1045"/>
      <c r="AY5" s="1045"/>
      <c r="AZ5" s="1045"/>
      <c r="BA5" s="1045"/>
      <c r="BB5" s="1045"/>
      <c r="BC5" s="906"/>
      <c r="BD5" s="906"/>
      <c r="BE5" s="906"/>
    </row>
    <row r="6" spans="1:57" s="907" customFormat="1" ht="26.25">
      <c r="A6" s="1005"/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  <c r="M6" s="1005"/>
      <c r="N6" s="1005"/>
      <c r="O6" s="1005"/>
      <c r="P6" s="1039" t="s">
        <v>8</v>
      </c>
      <c r="Q6" s="1039"/>
      <c r="R6" s="1039"/>
      <c r="S6" s="1039"/>
      <c r="T6" s="1039"/>
      <c r="U6" s="1039"/>
      <c r="V6" s="1039"/>
      <c r="W6" s="1039"/>
      <c r="X6" s="1039"/>
      <c r="Y6" s="1039"/>
      <c r="Z6" s="1039"/>
      <c r="AA6" s="1039"/>
      <c r="AB6" s="1039"/>
      <c r="AC6" s="1039"/>
      <c r="AD6" s="1039"/>
      <c r="AE6" s="1039"/>
      <c r="AF6" s="1039"/>
      <c r="AG6" s="1039"/>
      <c r="AH6" s="1039"/>
      <c r="AI6" s="1039"/>
      <c r="AJ6" s="1039"/>
      <c r="AK6" s="1039"/>
      <c r="AL6" s="1039"/>
      <c r="AM6" s="1039"/>
      <c r="AN6" s="1039"/>
      <c r="AO6" s="1039"/>
      <c r="AP6" s="1048" t="s">
        <v>326</v>
      </c>
      <c r="AQ6" s="1048"/>
      <c r="AR6" s="1048"/>
      <c r="AS6" s="1048"/>
      <c r="AT6" s="1048"/>
      <c r="AU6" s="1048"/>
      <c r="AV6" s="1048"/>
      <c r="AW6" s="1048"/>
      <c r="AX6" s="1048"/>
      <c r="AY6" s="1048"/>
      <c r="AZ6" s="1048"/>
      <c r="BA6" s="1048"/>
      <c r="BB6" s="908"/>
      <c r="BC6" s="909"/>
      <c r="BD6" s="909"/>
      <c r="BE6" s="909"/>
    </row>
    <row r="7" spans="1:57" s="907" customFormat="1" ht="27" customHeight="1">
      <c r="A7" s="1049" t="s">
        <v>327</v>
      </c>
      <c r="B7" s="1049"/>
      <c r="C7" s="1049"/>
      <c r="D7" s="1049"/>
      <c r="E7" s="1049"/>
      <c r="F7" s="1049"/>
      <c r="G7" s="1049"/>
      <c r="H7" s="1049"/>
      <c r="I7" s="1049"/>
      <c r="J7" s="1049"/>
      <c r="K7" s="1049"/>
      <c r="L7" s="1049"/>
      <c r="M7" s="1049"/>
      <c r="N7" s="1049"/>
      <c r="O7" s="1049"/>
      <c r="P7" s="1050" t="s">
        <v>166</v>
      </c>
      <c r="Q7" s="1050"/>
      <c r="R7" s="1050"/>
      <c r="S7" s="1050"/>
      <c r="T7" s="1050"/>
      <c r="U7" s="1050"/>
      <c r="V7" s="1050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050"/>
      <c r="AK7" s="1050"/>
      <c r="AL7" s="1050"/>
      <c r="AM7" s="1050"/>
      <c r="AN7" s="1050"/>
      <c r="AO7" s="1050"/>
      <c r="AP7" s="1048"/>
      <c r="AQ7" s="1048"/>
      <c r="AR7" s="1048"/>
      <c r="AS7" s="1048"/>
      <c r="AT7" s="1048"/>
      <c r="AU7" s="1048"/>
      <c r="AV7" s="1048"/>
      <c r="AW7" s="1048"/>
      <c r="AX7" s="1048"/>
      <c r="AY7" s="1048"/>
      <c r="AZ7" s="1048"/>
      <c r="BA7" s="1048"/>
      <c r="BB7" s="908"/>
      <c r="BC7" s="910"/>
      <c r="BD7" s="910"/>
      <c r="BE7" s="910"/>
    </row>
    <row r="8" spans="1:57" s="907" customFormat="1" ht="24" customHeight="1">
      <c r="A8" s="1049" t="s">
        <v>328</v>
      </c>
      <c r="B8" s="1049"/>
      <c r="C8" s="1049"/>
      <c r="D8" s="1049"/>
      <c r="E8" s="1049"/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50" t="s">
        <v>329</v>
      </c>
      <c r="Q8" s="1050"/>
      <c r="R8" s="1050"/>
      <c r="S8" s="1050"/>
      <c r="T8" s="1050"/>
      <c r="U8" s="1050"/>
      <c r="V8" s="1050"/>
      <c r="W8" s="1050"/>
      <c r="X8" s="1050"/>
      <c r="Y8" s="1050"/>
      <c r="Z8" s="1050"/>
      <c r="AA8" s="1050"/>
      <c r="AB8" s="1050"/>
      <c r="AC8" s="1050"/>
      <c r="AD8" s="1050"/>
      <c r="AE8" s="1050"/>
      <c r="AF8" s="1050"/>
      <c r="AG8" s="1050"/>
      <c r="AH8" s="1050"/>
      <c r="AI8" s="1050"/>
      <c r="AJ8" s="1050"/>
      <c r="AK8" s="1050"/>
      <c r="AL8" s="1050"/>
      <c r="AM8" s="1050"/>
      <c r="AN8" s="1050"/>
      <c r="AO8" s="1050"/>
      <c r="AP8" s="911"/>
      <c r="AQ8" s="911"/>
      <c r="AR8" s="911"/>
      <c r="AS8" s="911"/>
      <c r="AT8" s="911"/>
      <c r="AU8" s="911"/>
      <c r="AV8" s="911"/>
      <c r="AW8" s="911"/>
      <c r="AX8" s="911"/>
      <c r="AY8" s="911"/>
      <c r="AZ8" s="911"/>
      <c r="BA8" s="911"/>
      <c r="BB8" s="912"/>
      <c r="BC8" s="912"/>
      <c r="BD8" s="912"/>
      <c r="BE8" s="912"/>
    </row>
    <row r="9" spans="16:57" s="907" customFormat="1" ht="25.5" customHeight="1">
      <c r="P9" s="1050" t="s">
        <v>202</v>
      </c>
      <c r="Q9" s="1050"/>
      <c r="R9" s="1050"/>
      <c r="S9" s="1050"/>
      <c r="T9" s="1050"/>
      <c r="U9" s="1050"/>
      <c r="V9" s="1050"/>
      <c r="W9" s="1050"/>
      <c r="X9" s="1050"/>
      <c r="Y9" s="1050"/>
      <c r="Z9" s="1050"/>
      <c r="AA9" s="1050"/>
      <c r="AB9" s="1050"/>
      <c r="AC9" s="1050"/>
      <c r="AD9" s="1050"/>
      <c r="AE9" s="1050"/>
      <c r="AF9" s="1050"/>
      <c r="AG9" s="1050"/>
      <c r="AH9" s="1050"/>
      <c r="AI9" s="1050"/>
      <c r="AJ9" s="1050"/>
      <c r="AK9" s="1050"/>
      <c r="AL9" s="1050"/>
      <c r="AM9" s="1050"/>
      <c r="AN9" s="1050"/>
      <c r="AO9" s="1050"/>
      <c r="AP9" s="1048" t="s">
        <v>330</v>
      </c>
      <c r="AQ9" s="1048"/>
      <c r="AR9" s="1048"/>
      <c r="AS9" s="1048"/>
      <c r="AT9" s="1048"/>
      <c r="AU9" s="1048"/>
      <c r="AV9" s="1048"/>
      <c r="AW9" s="1048"/>
      <c r="AX9" s="1048"/>
      <c r="AY9" s="1048"/>
      <c r="AZ9" s="1048"/>
      <c r="BA9" s="1048"/>
      <c r="BB9" s="912"/>
      <c r="BC9" s="912"/>
      <c r="BD9" s="912"/>
      <c r="BE9" s="912"/>
    </row>
    <row r="10" spans="16:57" s="907" customFormat="1" ht="30" customHeight="1">
      <c r="P10" s="1050" t="s">
        <v>348</v>
      </c>
      <c r="Q10" s="1050"/>
      <c r="R10" s="1050"/>
      <c r="S10" s="1050"/>
      <c r="T10" s="1050"/>
      <c r="U10" s="1050"/>
      <c r="V10" s="1050"/>
      <c r="W10" s="1050"/>
      <c r="X10" s="1050"/>
      <c r="Y10" s="1050"/>
      <c r="Z10" s="1050"/>
      <c r="AA10" s="1050"/>
      <c r="AB10" s="1050"/>
      <c r="AC10" s="1050"/>
      <c r="AD10" s="1050"/>
      <c r="AE10" s="1050"/>
      <c r="AF10" s="1050"/>
      <c r="AG10" s="1050"/>
      <c r="AH10" s="1050"/>
      <c r="AI10" s="1050"/>
      <c r="AJ10" s="1050"/>
      <c r="AK10" s="1050"/>
      <c r="AL10" s="1050"/>
      <c r="AM10" s="1050"/>
      <c r="AN10" s="1050"/>
      <c r="AO10" s="1050"/>
      <c r="AP10" s="1048" t="s">
        <v>68</v>
      </c>
      <c r="AQ10" s="1048"/>
      <c r="AR10" s="1048"/>
      <c r="AS10" s="1048"/>
      <c r="AT10" s="1048"/>
      <c r="AU10" s="1048"/>
      <c r="AV10" s="1048"/>
      <c r="AW10" s="1048"/>
      <c r="AX10" s="1048"/>
      <c r="AY10" s="1048"/>
      <c r="AZ10" s="1048"/>
      <c r="BA10" s="1048"/>
      <c r="BB10" s="912"/>
      <c r="BC10" s="906"/>
      <c r="BD10" s="906"/>
      <c r="BE10" s="906"/>
    </row>
    <row r="11" spans="16:57" s="907" customFormat="1" ht="24" customHeight="1">
      <c r="P11" s="1051" t="s">
        <v>349</v>
      </c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052"/>
      <c r="AN11" s="1052"/>
      <c r="AO11" s="1052"/>
      <c r="AP11" s="1048"/>
      <c r="AQ11" s="1048"/>
      <c r="AR11" s="1048"/>
      <c r="AS11" s="1048"/>
      <c r="AT11" s="1048"/>
      <c r="AU11" s="1048"/>
      <c r="AV11" s="1048"/>
      <c r="AW11" s="1048"/>
      <c r="AX11" s="1048"/>
      <c r="AY11" s="1048"/>
      <c r="AZ11" s="1048"/>
      <c r="BA11" s="1048"/>
      <c r="BB11" s="912"/>
      <c r="BC11" s="906"/>
      <c r="BD11" s="906"/>
      <c r="BE11" s="906"/>
    </row>
    <row r="12" spans="16:57" s="907" customFormat="1" ht="24" customHeight="1">
      <c r="P12" s="1054"/>
      <c r="Q12" s="1054"/>
      <c r="R12" s="1054"/>
      <c r="S12" s="1054"/>
      <c r="T12" s="1054"/>
      <c r="U12" s="1054"/>
      <c r="V12" s="1054"/>
      <c r="W12" s="1054"/>
      <c r="X12" s="1054"/>
      <c r="Y12" s="1054"/>
      <c r="Z12" s="1054"/>
      <c r="AA12" s="1054"/>
      <c r="AB12" s="1054"/>
      <c r="AC12" s="1054"/>
      <c r="AD12" s="1054"/>
      <c r="AE12" s="1054"/>
      <c r="AF12" s="1054"/>
      <c r="AG12" s="1054"/>
      <c r="AH12" s="1054"/>
      <c r="AI12" s="1054"/>
      <c r="AJ12" s="1054"/>
      <c r="AK12" s="1054"/>
      <c r="AL12" s="1054"/>
      <c r="AM12" s="1054"/>
      <c r="AN12" s="1054"/>
      <c r="AO12" s="913"/>
      <c r="AP12" s="912"/>
      <c r="AQ12" s="912"/>
      <c r="AR12" s="912"/>
      <c r="AS12" s="912"/>
      <c r="AT12" s="912"/>
      <c r="AU12" s="912"/>
      <c r="AV12" s="912"/>
      <c r="AW12" s="912"/>
      <c r="AX12" s="912"/>
      <c r="AY12" s="912"/>
      <c r="AZ12" s="912"/>
      <c r="BA12" s="912"/>
      <c r="BB12" s="912"/>
      <c r="BC12" s="906"/>
      <c r="BD12" s="906"/>
      <c r="BE12" s="906"/>
    </row>
    <row r="13" spans="42:57" s="907" customFormat="1" ht="18.75">
      <c r="AP13" s="906"/>
      <c r="AQ13" s="906"/>
      <c r="AR13" s="906"/>
      <c r="AS13" s="906"/>
      <c r="AT13" s="906"/>
      <c r="AU13" s="906"/>
      <c r="AV13" s="906"/>
      <c r="AW13" s="906"/>
      <c r="AX13" s="906"/>
      <c r="AY13" s="906"/>
      <c r="AZ13" s="906"/>
      <c r="BA13" s="906"/>
      <c r="BB13" s="906"/>
      <c r="BC13" s="906"/>
      <c r="BD13" s="906"/>
      <c r="BE13" s="906"/>
    </row>
    <row r="14" spans="1:57" s="907" customFormat="1" ht="24.75" customHeight="1">
      <c r="A14" s="1055" t="s">
        <v>331</v>
      </c>
      <c r="B14" s="1055"/>
      <c r="C14" s="1055"/>
      <c r="D14" s="1055"/>
      <c r="E14" s="1055"/>
      <c r="F14" s="1055"/>
      <c r="G14" s="1055"/>
      <c r="H14" s="1055"/>
      <c r="I14" s="1055"/>
      <c r="J14" s="1055"/>
      <c r="K14" s="1055"/>
      <c r="L14" s="1055"/>
      <c r="M14" s="1055"/>
      <c r="N14" s="1055"/>
      <c r="O14" s="1055"/>
      <c r="P14" s="1055"/>
      <c r="Q14" s="1055"/>
      <c r="R14" s="1055"/>
      <c r="S14" s="1055"/>
      <c r="T14" s="1055"/>
      <c r="U14" s="1055"/>
      <c r="V14" s="1055"/>
      <c r="W14" s="1055"/>
      <c r="X14" s="1055"/>
      <c r="Y14" s="1055"/>
      <c r="Z14" s="1055"/>
      <c r="AA14" s="1055"/>
      <c r="AB14" s="1055"/>
      <c r="AC14" s="1055"/>
      <c r="AD14" s="1055"/>
      <c r="AE14" s="1055"/>
      <c r="AF14" s="1055"/>
      <c r="AG14" s="1055"/>
      <c r="AH14" s="1055"/>
      <c r="AI14" s="1055"/>
      <c r="AJ14" s="1055"/>
      <c r="AK14" s="1055"/>
      <c r="AL14" s="1055"/>
      <c r="AM14" s="1055"/>
      <c r="AN14" s="1055"/>
      <c r="AO14" s="1055"/>
      <c r="AP14" s="1055"/>
      <c r="AQ14" s="1055"/>
      <c r="AR14" s="1055"/>
      <c r="AS14" s="1055"/>
      <c r="AT14" s="1055"/>
      <c r="AU14" s="1055"/>
      <c r="AV14" s="1055"/>
      <c r="AW14" s="1055"/>
      <c r="AX14" s="1055"/>
      <c r="AY14" s="1055"/>
      <c r="AZ14" s="1055"/>
      <c r="BA14" s="1055"/>
      <c r="BB14" s="1055"/>
      <c r="BC14" s="1055"/>
      <c r="BD14" s="1055"/>
      <c r="BE14" s="1055"/>
    </row>
    <row r="15" ht="16.5" thickBot="1"/>
    <row r="16" spans="1:57" ht="23.25" customHeight="1" thickBot="1">
      <c r="A16" s="1056" t="s">
        <v>9</v>
      </c>
      <c r="B16" s="1058" t="s">
        <v>10</v>
      </c>
      <c r="C16" s="1059"/>
      <c r="D16" s="1059"/>
      <c r="E16" s="1060"/>
      <c r="F16" s="1058" t="s">
        <v>11</v>
      </c>
      <c r="G16" s="1059"/>
      <c r="H16" s="1059"/>
      <c r="I16" s="1060"/>
      <c r="J16" s="1061" t="s">
        <v>12</v>
      </c>
      <c r="K16" s="1062"/>
      <c r="L16" s="1062"/>
      <c r="M16" s="1063"/>
      <c r="N16" s="1064" t="s">
        <v>13</v>
      </c>
      <c r="O16" s="1065"/>
      <c r="P16" s="1066"/>
      <c r="Q16" s="1066"/>
      <c r="R16" s="1067"/>
      <c r="S16" s="1068" t="s">
        <v>14</v>
      </c>
      <c r="T16" s="1069"/>
      <c r="U16" s="1069"/>
      <c r="V16" s="1069"/>
      <c r="W16" s="1070"/>
      <c r="X16" s="1069" t="s">
        <v>15</v>
      </c>
      <c r="Y16" s="1069"/>
      <c r="Z16" s="1069"/>
      <c r="AA16" s="1069"/>
      <c r="AB16" s="1068" t="s">
        <v>16</v>
      </c>
      <c r="AC16" s="1069"/>
      <c r="AD16" s="1069"/>
      <c r="AE16" s="1070"/>
      <c r="AF16" s="1068" t="s">
        <v>17</v>
      </c>
      <c r="AG16" s="1069"/>
      <c r="AH16" s="1069"/>
      <c r="AI16" s="1070"/>
      <c r="AJ16" s="1080" t="s">
        <v>18</v>
      </c>
      <c r="AK16" s="1080"/>
      <c r="AL16" s="1080"/>
      <c r="AM16" s="1080"/>
      <c r="AN16" s="1080"/>
      <c r="AO16" s="1081" t="s">
        <v>19</v>
      </c>
      <c r="AP16" s="1059"/>
      <c r="AQ16" s="1059"/>
      <c r="AR16" s="1082"/>
      <c r="AS16" s="1083" t="s">
        <v>20</v>
      </c>
      <c r="AT16" s="1080"/>
      <c r="AU16" s="1080"/>
      <c r="AV16" s="1080"/>
      <c r="AW16" s="1084"/>
      <c r="AX16" s="1069" t="s">
        <v>21</v>
      </c>
      <c r="AY16" s="1069"/>
      <c r="AZ16" s="1069"/>
      <c r="BA16" s="1085"/>
      <c r="BB16" s="1053"/>
      <c r="BC16" s="1053"/>
      <c r="BD16" s="1053"/>
      <c r="BE16" s="1053"/>
    </row>
    <row r="17" spans="1:53" s="940" customFormat="1" ht="20.25" customHeight="1" thickBot="1">
      <c r="A17" s="1057"/>
      <c r="B17" s="914">
        <v>1</v>
      </c>
      <c r="C17" s="915">
        <v>2</v>
      </c>
      <c r="D17" s="915">
        <v>3</v>
      </c>
      <c r="E17" s="916">
        <v>4</v>
      </c>
      <c r="F17" s="914">
        <v>5</v>
      </c>
      <c r="G17" s="915">
        <v>6</v>
      </c>
      <c r="H17" s="915">
        <v>7</v>
      </c>
      <c r="I17" s="916">
        <v>8</v>
      </c>
      <c r="J17" s="917">
        <v>9</v>
      </c>
      <c r="K17" s="918">
        <v>10</v>
      </c>
      <c r="L17" s="918">
        <v>11</v>
      </c>
      <c r="M17" s="919">
        <v>12</v>
      </c>
      <c r="N17" s="920">
        <v>13</v>
      </c>
      <c r="O17" s="921">
        <v>14</v>
      </c>
      <c r="P17" s="922">
        <v>15</v>
      </c>
      <c r="Q17" s="918">
        <v>16</v>
      </c>
      <c r="R17" s="923">
        <v>17</v>
      </c>
      <c r="S17" s="924">
        <v>18</v>
      </c>
      <c r="T17" s="925">
        <v>19</v>
      </c>
      <c r="U17" s="925">
        <v>20</v>
      </c>
      <c r="V17" s="925">
        <v>21</v>
      </c>
      <c r="W17" s="926">
        <v>22</v>
      </c>
      <c r="X17" s="927">
        <v>23</v>
      </c>
      <c r="Y17" s="915">
        <v>24</v>
      </c>
      <c r="Z17" s="915">
        <v>25</v>
      </c>
      <c r="AA17" s="928">
        <v>26</v>
      </c>
      <c r="AB17" s="929">
        <v>27</v>
      </c>
      <c r="AC17" s="915">
        <v>28</v>
      </c>
      <c r="AD17" s="915">
        <v>29</v>
      </c>
      <c r="AE17" s="930">
        <v>30</v>
      </c>
      <c r="AF17" s="929">
        <v>31</v>
      </c>
      <c r="AG17" s="915">
        <v>32</v>
      </c>
      <c r="AH17" s="915">
        <v>33</v>
      </c>
      <c r="AI17" s="930">
        <v>34</v>
      </c>
      <c r="AJ17" s="931">
        <v>35</v>
      </c>
      <c r="AK17" s="932">
        <v>36</v>
      </c>
      <c r="AL17" s="932">
        <v>37</v>
      </c>
      <c r="AM17" s="932">
        <v>38</v>
      </c>
      <c r="AN17" s="933">
        <v>39</v>
      </c>
      <c r="AO17" s="934">
        <v>40</v>
      </c>
      <c r="AP17" s="935">
        <v>41</v>
      </c>
      <c r="AQ17" s="935">
        <v>42</v>
      </c>
      <c r="AR17" s="936">
        <v>43</v>
      </c>
      <c r="AS17" s="937">
        <v>44</v>
      </c>
      <c r="AT17" s="938">
        <v>45</v>
      </c>
      <c r="AU17" s="938">
        <v>46</v>
      </c>
      <c r="AV17" s="938">
        <v>47</v>
      </c>
      <c r="AW17" s="939">
        <v>48</v>
      </c>
      <c r="AX17" s="927">
        <v>49</v>
      </c>
      <c r="AY17" s="915">
        <v>50</v>
      </c>
      <c r="AZ17" s="915">
        <v>51</v>
      </c>
      <c r="BA17" s="916">
        <v>52</v>
      </c>
    </row>
    <row r="18" spans="1:57" ht="19.5" customHeight="1" thickBot="1">
      <c r="A18" s="941">
        <v>1</v>
      </c>
      <c r="B18" s="942" t="s">
        <v>332</v>
      </c>
      <c r="C18" s="943" t="s">
        <v>332</v>
      </c>
      <c r="D18" s="943" t="s">
        <v>332</v>
      </c>
      <c r="E18" s="944" t="s">
        <v>332</v>
      </c>
      <c r="F18" s="942" t="s">
        <v>332</v>
      </c>
      <c r="G18" s="943" t="s">
        <v>332</v>
      </c>
      <c r="H18" s="943" t="s">
        <v>332</v>
      </c>
      <c r="I18" s="944" t="s">
        <v>332</v>
      </c>
      <c r="J18" s="942" t="s">
        <v>332</v>
      </c>
      <c r="K18" s="943" t="s">
        <v>332</v>
      </c>
      <c r="L18" s="943" t="s">
        <v>332</v>
      </c>
      <c r="M18" s="944" t="s">
        <v>332</v>
      </c>
      <c r="N18" s="942" t="s">
        <v>332</v>
      </c>
      <c r="O18" s="943" t="s">
        <v>332</v>
      </c>
      <c r="P18" s="943" t="s">
        <v>332</v>
      </c>
      <c r="Q18" s="945" t="s">
        <v>70</v>
      </c>
      <c r="R18" s="945" t="s">
        <v>70</v>
      </c>
      <c r="S18" s="946" t="s">
        <v>71</v>
      </c>
      <c r="T18" s="947" t="s">
        <v>332</v>
      </c>
      <c r="U18" s="948" t="s">
        <v>332</v>
      </c>
      <c r="V18" s="947" t="s">
        <v>332</v>
      </c>
      <c r="W18" s="948" t="s">
        <v>332</v>
      </c>
      <c r="X18" s="949" t="s">
        <v>332</v>
      </c>
      <c r="Y18" s="947" t="s">
        <v>332</v>
      </c>
      <c r="Z18" s="947" t="s">
        <v>332</v>
      </c>
      <c r="AA18" s="948" t="s">
        <v>332</v>
      </c>
      <c r="AB18" s="948" t="s">
        <v>332</v>
      </c>
      <c r="AC18" s="950" t="s">
        <v>72</v>
      </c>
      <c r="AD18" s="947" t="s">
        <v>333</v>
      </c>
      <c r="AE18" s="947" t="s">
        <v>333</v>
      </c>
      <c r="AF18" s="949" t="s">
        <v>332</v>
      </c>
      <c r="AG18" s="947" t="s">
        <v>332</v>
      </c>
      <c r="AH18" s="947" t="s">
        <v>332</v>
      </c>
      <c r="AI18" s="948" t="s">
        <v>332</v>
      </c>
      <c r="AJ18" s="949" t="s">
        <v>332</v>
      </c>
      <c r="AK18" s="947" t="s">
        <v>332</v>
      </c>
      <c r="AL18" s="947" t="s">
        <v>332</v>
      </c>
      <c r="AM18" s="947" t="s">
        <v>332</v>
      </c>
      <c r="AN18" s="948" t="s">
        <v>332</v>
      </c>
      <c r="AO18" s="948" t="s">
        <v>332</v>
      </c>
      <c r="AP18" s="946" t="s">
        <v>70</v>
      </c>
      <c r="AQ18" s="946" t="s">
        <v>70</v>
      </c>
      <c r="AR18" s="950" t="s">
        <v>70</v>
      </c>
      <c r="AS18" s="951" t="s">
        <v>71</v>
      </c>
      <c r="AT18" s="952" t="s">
        <v>71</v>
      </c>
      <c r="AU18" s="952" t="s">
        <v>71</v>
      </c>
      <c r="AV18" s="952" t="s">
        <v>71</v>
      </c>
      <c r="AW18" s="953" t="s">
        <v>71</v>
      </c>
      <c r="AX18" s="951" t="s">
        <v>71</v>
      </c>
      <c r="AY18" s="952" t="s">
        <v>71</v>
      </c>
      <c r="AZ18" s="952" t="s">
        <v>71</v>
      </c>
      <c r="BA18" s="954" t="s">
        <v>71</v>
      </c>
      <c r="BB18" s="955"/>
      <c r="BC18" s="955"/>
      <c r="BD18" s="955"/>
      <c r="BE18" s="955"/>
    </row>
    <row r="19" spans="1:57" ht="19.5" customHeight="1" thickBot="1">
      <c r="A19" s="956">
        <v>2</v>
      </c>
      <c r="B19" s="957" t="s">
        <v>332</v>
      </c>
      <c r="C19" s="958" t="s">
        <v>332</v>
      </c>
      <c r="D19" s="958" t="s">
        <v>332</v>
      </c>
      <c r="E19" s="959" t="s">
        <v>332</v>
      </c>
      <c r="F19" s="960" t="s">
        <v>332</v>
      </c>
      <c r="G19" s="961" t="s">
        <v>332</v>
      </c>
      <c r="H19" s="961" t="s">
        <v>332</v>
      </c>
      <c r="I19" s="962" t="s">
        <v>332</v>
      </c>
      <c r="J19" s="957" t="s">
        <v>332</v>
      </c>
      <c r="K19" s="958" t="s">
        <v>332</v>
      </c>
      <c r="L19" s="958" t="s">
        <v>332</v>
      </c>
      <c r="M19" s="959" t="s">
        <v>332</v>
      </c>
      <c r="N19" s="960" t="s">
        <v>332</v>
      </c>
      <c r="O19" s="961" t="s">
        <v>332</v>
      </c>
      <c r="P19" s="961" t="s">
        <v>332</v>
      </c>
      <c r="Q19" s="963" t="s">
        <v>70</v>
      </c>
      <c r="R19" s="963" t="s">
        <v>70</v>
      </c>
      <c r="S19" s="963" t="s">
        <v>71</v>
      </c>
      <c r="T19" s="961" t="s">
        <v>332</v>
      </c>
      <c r="U19" s="962" t="s">
        <v>332</v>
      </c>
      <c r="V19" s="961" t="s">
        <v>332</v>
      </c>
      <c r="W19" s="962" t="s">
        <v>332</v>
      </c>
      <c r="X19" s="960" t="s">
        <v>332</v>
      </c>
      <c r="Y19" s="961" t="s">
        <v>332</v>
      </c>
      <c r="Z19" s="961" t="s">
        <v>332</v>
      </c>
      <c r="AA19" s="962" t="s">
        <v>332</v>
      </c>
      <c r="AB19" s="962" t="s">
        <v>332</v>
      </c>
      <c r="AC19" s="950" t="s">
        <v>72</v>
      </c>
      <c r="AD19" s="947" t="s">
        <v>333</v>
      </c>
      <c r="AE19" s="947" t="s">
        <v>333</v>
      </c>
      <c r="AF19" s="960" t="s">
        <v>332</v>
      </c>
      <c r="AG19" s="961" t="s">
        <v>332</v>
      </c>
      <c r="AH19" s="961" t="s">
        <v>332</v>
      </c>
      <c r="AI19" s="962" t="s">
        <v>332</v>
      </c>
      <c r="AJ19" s="960" t="s">
        <v>332</v>
      </c>
      <c r="AK19" s="961" t="s">
        <v>332</v>
      </c>
      <c r="AL19" s="961" t="s">
        <v>332</v>
      </c>
      <c r="AM19" s="961" t="s">
        <v>332</v>
      </c>
      <c r="AN19" s="962" t="s">
        <v>332</v>
      </c>
      <c r="AO19" s="962" t="s">
        <v>332</v>
      </c>
      <c r="AP19" s="963" t="s">
        <v>70</v>
      </c>
      <c r="AQ19" s="963" t="s">
        <v>70</v>
      </c>
      <c r="AR19" s="964" t="s">
        <v>70</v>
      </c>
      <c r="AS19" s="965" t="s">
        <v>73</v>
      </c>
      <c r="AT19" s="966" t="s">
        <v>73</v>
      </c>
      <c r="AU19" s="966" t="s">
        <v>71</v>
      </c>
      <c r="AV19" s="966" t="s">
        <v>71</v>
      </c>
      <c r="AW19" s="967" t="s">
        <v>71</v>
      </c>
      <c r="AX19" s="965" t="s">
        <v>71</v>
      </c>
      <c r="AY19" s="966" t="s">
        <v>71</v>
      </c>
      <c r="AZ19" s="966" t="s">
        <v>71</v>
      </c>
      <c r="BA19" s="968" t="s">
        <v>71</v>
      </c>
      <c r="BB19" s="955"/>
      <c r="BC19" s="955"/>
      <c r="BD19" s="955"/>
      <c r="BE19" s="955"/>
    </row>
    <row r="20" spans="1:57" ht="18.75">
      <c r="A20" s="969">
        <v>3</v>
      </c>
      <c r="B20" s="970" t="s">
        <v>69</v>
      </c>
      <c r="C20" s="963" t="s">
        <v>69</v>
      </c>
      <c r="D20" s="963" t="s">
        <v>69</v>
      </c>
      <c r="E20" s="964" t="s">
        <v>69</v>
      </c>
      <c r="F20" s="970" t="s">
        <v>69</v>
      </c>
      <c r="G20" s="963" t="s">
        <v>69</v>
      </c>
      <c r="H20" s="963" t="s">
        <v>69</v>
      </c>
      <c r="I20" s="964" t="s">
        <v>69</v>
      </c>
      <c r="J20" s="970" t="s">
        <v>69</v>
      </c>
      <c r="K20" s="963" t="s">
        <v>69</v>
      </c>
      <c r="L20" s="963" t="s">
        <v>69</v>
      </c>
      <c r="M20" s="964" t="s">
        <v>69</v>
      </c>
      <c r="N20" s="970" t="s">
        <v>69</v>
      </c>
      <c r="O20" s="963" t="s">
        <v>69</v>
      </c>
      <c r="P20" s="963" t="s">
        <v>69</v>
      </c>
      <c r="Q20" s="963" t="s">
        <v>70</v>
      </c>
      <c r="R20" s="963" t="s">
        <v>70</v>
      </c>
      <c r="S20" s="963" t="s">
        <v>71</v>
      </c>
      <c r="T20" s="961" t="s">
        <v>332</v>
      </c>
      <c r="U20" s="962" t="s">
        <v>332</v>
      </c>
      <c r="V20" s="961" t="s">
        <v>332</v>
      </c>
      <c r="W20" s="962" t="s">
        <v>332</v>
      </c>
      <c r="X20" s="960" t="s">
        <v>332</v>
      </c>
      <c r="Y20" s="961" t="s">
        <v>332</v>
      </c>
      <c r="Z20" s="961" t="s">
        <v>332</v>
      </c>
      <c r="AA20" s="962" t="s">
        <v>332</v>
      </c>
      <c r="AB20" s="962" t="s">
        <v>332</v>
      </c>
      <c r="AC20" s="950" t="s">
        <v>72</v>
      </c>
      <c r="AD20" s="947" t="s">
        <v>333</v>
      </c>
      <c r="AE20" s="947" t="s">
        <v>333</v>
      </c>
      <c r="AF20" s="960" t="s">
        <v>332</v>
      </c>
      <c r="AG20" s="961" t="s">
        <v>332</v>
      </c>
      <c r="AH20" s="961" t="s">
        <v>332</v>
      </c>
      <c r="AI20" s="962" t="s">
        <v>332</v>
      </c>
      <c r="AJ20" s="960" t="s">
        <v>332</v>
      </c>
      <c r="AK20" s="961" t="s">
        <v>332</v>
      </c>
      <c r="AL20" s="961" t="s">
        <v>332</v>
      </c>
      <c r="AM20" s="961" t="s">
        <v>332</v>
      </c>
      <c r="AN20" s="962" t="s">
        <v>332</v>
      </c>
      <c r="AO20" s="962" t="s">
        <v>332</v>
      </c>
      <c r="AP20" s="963" t="s">
        <v>70</v>
      </c>
      <c r="AQ20" s="963" t="s">
        <v>70</v>
      </c>
      <c r="AR20" s="964" t="s">
        <v>70</v>
      </c>
      <c r="AS20" s="965" t="s">
        <v>73</v>
      </c>
      <c r="AT20" s="966" t="s">
        <v>73</v>
      </c>
      <c r="AU20" s="966" t="s">
        <v>73</v>
      </c>
      <c r="AV20" s="966" t="s">
        <v>71</v>
      </c>
      <c r="AW20" s="967" t="s">
        <v>71</v>
      </c>
      <c r="AX20" s="965" t="s">
        <v>71</v>
      </c>
      <c r="AY20" s="966" t="s">
        <v>71</v>
      </c>
      <c r="AZ20" s="966" t="s">
        <v>71</v>
      </c>
      <c r="BA20" s="968" t="s">
        <v>71</v>
      </c>
      <c r="BB20" s="955"/>
      <c r="BC20" s="955"/>
      <c r="BD20" s="955"/>
      <c r="BE20" s="955"/>
    </row>
    <row r="21" spans="1:57" ht="19.5" customHeight="1" thickBot="1">
      <c r="A21" s="971">
        <v>4</v>
      </c>
      <c r="B21" s="972" t="s">
        <v>332</v>
      </c>
      <c r="C21" s="973" t="s">
        <v>332</v>
      </c>
      <c r="D21" s="973" t="s">
        <v>332</v>
      </c>
      <c r="E21" s="974" t="s">
        <v>332</v>
      </c>
      <c r="F21" s="975" t="s">
        <v>332</v>
      </c>
      <c r="G21" s="973" t="s">
        <v>332</v>
      </c>
      <c r="H21" s="973" t="s">
        <v>332</v>
      </c>
      <c r="I21" s="974" t="s">
        <v>332</v>
      </c>
      <c r="J21" s="975" t="s">
        <v>332</v>
      </c>
      <c r="K21" s="973" t="s">
        <v>332</v>
      </c>
      <c r="L21" s="973" t="s">
        <v>332</v>
      </c>
      <c r="M21" s="976" t="s">
        <v>332</v>
      </c>
      <c r="N21" s="977" t="s">
        <v>332</v>
      </c>
      <c r="O21" s="978" t="s">
        <v>332</v>
      </c>
      <c r="P21" s="972" t="s">
        <v>69</v>
      </c>
      <c r="Q21" s="979" t="s">
        <v>70</v>
      </c>
      <c r="R21" s="980" t="s">
        <v>70</v>
      </c>
      <c r="S21" s="981" t="s">
        <v>71</v>
      </c>
      <c r="T21" s="1006" t="s">
        <v>334</v>
      </c>
      <c r="U21" s="1006" t="s">
        <v>334</v>
      </c>
      <c r="V21" s="1006" t="s">
        <v>334</v>
      </c>
      <c r="W21" s="1006" t="s">
        <v>334</v>
      </c>
      <c r="X21" s="1006" t="s">
        <v>334</v>
      </c>
      <c r="Y21" s="1006" t="s">
        <v>334</v>
      </c>
      <c r="Z21" s="1006" t="s">
        <v>334</v>
      </c>
      <c r="AA21" s="1006" t="s">
        <v>334</v>
      </c>
      <c r="AB21" s="1006" t="s">
        <v>334</v>
      </c>
      <c r="AC21" s="1006" t="s">
        <v>334</v>
      </c>
      <c r="AD21" s="1006" t="s">
        <v>334</v>
      </c>
      <c r="AE21" s="1006" t="s">
        <v>334</v>
      </c>
      <c r="AF21" s="1006" t="s">
        <v>334</v>
      </c>
      <c r="AG21" s="982" t="s">
        <v>70</v>
      </c>
      <c r="AH21" s="983" t="s">
        <v>70</v>
      </c>
      <c r="AI21" s="983" t="s">
        <v>71</v>
      </c>
      <c r="AJ21" s="984" t="s">
        <v>74</v>
      </c>
      <c r="AK21" s="984" t="s">
        <v>74</v>
      </c>
      <c r="AL21" s="984" t="s">
        <v>74</v>
      </c>
      <c r="AM21" s="984" t="s">
        <v>74</v>
      </c>
      <c r="AN21" s="985" t="s">
        <v>74</v>
      </c>
      <c r="AO21" s="986" t="s">
        <v>74</v>
      </c>
      <c r="AP21" s="982" t="s">
        <v>335</v>
      </c>
      <c r="AQ21" s="982" t="s">
        <v>335</v>
      </c>
      <c r="AR21" s="980"/>
      <c r="AS21" s="1095"/>
      <c r="AT21" s="1096"/>
      <c r="AU21" s="1096"/>
      <c r="AV21" s="1096"/>
      <c r="AW21" s="1096"/>
      <c r="AX21" s="1097"/>
      <c r="AY21" s="1097"/>
      <c r="AZ21" s="1097"/>
      <c r="BA21" s="1098"/>
      <c r="BB21" s="955"/>
      <c r="BC21" s="987"/>
      <c r="BD21" s="955"/>
      <c r="BE21" s="987"/>
    </row>
    <row r="22" spans="1:57" ht="10.5" customHeight="1">
      <c r="A22" s="988"/>
      <c r="B22" s="989"/>
      <c r="C22" s="989"/>
      <c r="D22" s="989"/>
      <c r="E22" s="989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89"/>
      <c r="Z22" s="989"/>
      <c r="AA22" s="990"/>
      <c r="AB22" s="990"/>
      <c r="AC22" s="990"/>
      <c r="AD22" s="990"/>
      <c r="AE22" s="990"/>
      <c r="AF22" s="990"/>
      <c r="AG22" s="990"/>
      <c r="AH22" s="990"/>
      <c r="AI22" s="990"/>
      <c r="AJ22" s="990"/>
      <c r="AK22" s="990"/>
      <c r="AL22" s="990"/>
      <c r="AM22" s="990"/>
      <c r="AN22" s="990"/>
      <c r="AO22" s="990"/>
      <c r="AP22" s="990"/>
      <c r="AQ22" s="990"/>
      <c r="AR22" s="990"/>
      <c r="AS22" s="990"/>
      <c r="AT22" s="989"/>
      <c r="AU22" s="989"/>
      <c r="AV22" s="989"/>
      <c r="AW22" s="989"/>
      <c r="AX22" s="989"/>
      <c r="AY22" s="989"/>
      <c r="AZ22" s="989"/>
      <c r="BA22" s="989"/>
      <c r="BB22" s="955"/>
      <c r="BC22" s="987"/>
      <c r="BD22" s="955"/>
      <c r="BE22" s="987"/>
    </row>
    <row r="23" spans="1:53" ht="23.25" customHeight="1">
      <c r="A23" s="1099" t="s">
        <v>336</v>
      </c>
      <c r="B23" s="1099"/>
      <c r="C23" s="1099"/>
      <c r="D23" s="1099"/>
      <c r="E23" s="1099"/>
      <c r="F23" s="1099"/>
      <c r="G23" s="1099"/>
      <c r="H23" s="1099"/>
      <c r="I23" s="1099"/>
      <c r="J23" s="1099"/>
      <c r="K23" s="1099"/>
      <c r="L23" s="1099"/>
      <c r="M23" s="1099"/>
      <c r="N23" s="1099"/>
      <c r="O23" s="1099"/>
      <c r="P23" s="1099"/>
      <c r="Q23" s="1099"/>
      <c r="R23" s="1099"/>
      <c r="S23" s="1099"/>
      <c r="T23" s="1099"/>
      <c r="U23" s="1099"/>
      <c r="V23" s="1099"/>
      <c r="W23" s="1099"/>
      <c r="X23" s="1099"/>
      <c r="Y23" s="1099"/>
      <c r="Z23" s="1099"/>
      <c r="AA23" s="1099"/>
      <c r="AB23" s="1099"/>
      <c r="AC23" s="1099"/>
      <c r="AD23" s="1099"/>
      <c r="AE23" s="1099"/>
      <c r="AF23" s="1099"/>
      <c r="AG23" s="1099"/>
      <c r="AH23" s="1099"/>
      <c r="AI23" s="1099"/>
      <c r="AJ23" s="1099"/>
      <c r="AK23" s="1099"/>
      <c r="AL23" s="1099"/>
      <c r="AM23" s="1099"/>
      <c r="AN23" s="1099"/>
      <c r="AO23" s="1099"/>
      <c r="AP23" s="1099"/>
      <c r="AQ23" s="1099"/>
      <c r="AR23" s="1099"/>
      <c r="AS23" s="1099"/>
      <c r="AT23" s="1099"/>
      <c r="AU23" s="1099"/>
      <c r="AV23" s="1099"/>
      <c r="AW23" s="1099"/>
      <c r="AX23" s="1099"/>
      <c r="AY23" s="1099"/>
      <c r="AZ23" s="1099"/>
      <c r="BA23" s="1099"/>
    </row>
    <row r="24" spans="1:53" ht="18.75">
      <c r="A24" s="991"/>
      <c r="B24" s="991"/>
      <c r="C24" s="991"/>
      <c r="D24" s="991"/>
      <c r="E24" s="991"/>
      <c r="F24" s="991"/>
      <c r="G24" s="991"/>
      <c r="H24" s="991"/>
      <c r="I24" s="991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2"/>
      <c r="X24" s="992"/>
      <c r="Y24" s="992"/>
      <c r="Z24" s="992"/>
      <c r="AA24" s="992"/>
      <c r="AB24" s="992"/>
      <c r="AC24" s="992"/>
      <c r="AD24" s="992"/>
      <c r="AE24" s="992"/>
      <c r="AF24" s="992"/>
      <c r="AG24" s="992"/>
      <c r="AH24" s="992"/>
      <c r="AI24" s="992"/>
      <c r="AJ24" s="992"/>
      <c r="AK24" s="992"/>
      <c r="AL24" s="992"/>
      <c r="AM24" s="992"/>
      <c r="AN24" s="992"/>
      <c r="AO24" s="992"/>
      <c r="AP24" s="992"/>
      <c r="AQ24" s="992"/>
      <c r="AR24" s="992"/>
      <c r="AS24" s="992"/>
      <c r="AT24" s="992"/>
      <c r="AU24" s="992"/>
      <c r="AV24" s="992"/>
      <c r="AW24" s="993"/>
      <c r="AX24" s="993"/>
      <c r="AY24" s="993"/>
      <c r="AZ24" s="993"/>
      <c r="BA24" s="993"/>
    </row>
    <row r="25" spans="1:53" ht="22.5">
      <c r="A25" s="1100" t="s">
        <v>337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0"/>
      <c r="AB25" s="1101" t="s">
        <v>338</v>
      </c>
      <c r="AC25" s="1101"/>
      <c r="AD25" s="1101"/>
      <c r="AE25" s="1101"/>
      <c r="AF25" s="1101"/>
      <c r="AG25" s="1101"/>
      <c r="AH25" s="1101"/>
      <c r="AI25" s="1101"/>
      <c r="AJ25" s="1101"/>
      <c r="AK25" s="1101"/>
      <c r="AL25" s="1101"/>
      <c r="AM25" s="1101"/>
      <c r="AN25" s="1101"/>
      <c r="AO25" s="10"/>
      <c r="AP25" s="1101" t="s">
        <v>339</v>
      </c>
      <c r="AQ25" s="1101"/>
      <c r="AR25" s="1101"/>
      <c r="AS25" s="1101"/>
      <c r="AT25" s="1101"/>
      <c r="AU25" s="1101"/>
      <c r="AV25" s="1101"/>
      <c r="AW25" s="1101"/>
      <c r="AX25" s="1101"/>
      <c r="AY25" s="1101"/>
      <c r="AZ25" s="1101"/>
      <c r="BA25" s="1101"/>
    </row>
    <row r="26" spans="1:53" ht="16.5" customHeight="1" thickBo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5" customHeight="1">
      <c r="A27" s="1102" t="s">
        <v>9</v>
      </c>
      <c r="B27" s="1073"/>
      <c r="C27" s="1086" t="s">
        <v>22</v>
      </c>
      <c r="D27" s="1087"/>
      <c r="E27" s="1087"/>
      <c r="F27" s="1105"/>
      <c r="G27" s="1108" t="s">
        <v>340</v>
      </c>
      <c r="H27" s="1109"/>
      <c r="I27" s="1110"/>
      <c r="J27" s="1071" t="s">
        <v>23</v>
      </c>
      <c r="K27" s="1072"/>
      <c r="L27" s="1072"/>
      <c r="M27" s="1073"/>
      <c r="N27" s="1071" t="s">
        <v>341</v>
      </c>
      <c r="O27" s="1072"/>
      <c r="P27" s="1073"/>
      <c r="Q27" s="1071" t="s">
        <v>342</v>
      </c>
      <c r="R27" s="1072"/>
      <c r="S27" s="1072"/>
      <c r="T27" s="1073"/>
      <c r="U27" s="1071" t="s">
        <v>24</v>
      </c>
      <c r="V27" s="1072"/>
      <c r="W27" s="1073"/>
      <c r="X27" s="1071" t="s">
        <v>25</v>
      </c>
      <c r="Y27" s="1072"/>
      <c r="Z27" s="1117"/>
      <c r="AA27" s="994"/>
      <c r="AB27" s="1120" t="s">
        <v>26</v>
      </c>
      <c r="AC27" s="1121"/>
      <c r="AD27" s="1121"/>
      <c r="AE27" s="1121"/>
      <c r="AF27" s="1121"/>
      <c r="AG27" s="1121"/>
      <c r="AH27" s="1122"/>
      <c r="AI27" s="1071" t="s">
        <v>27</v>
      </c>
      <c r="AJ27" s="1072"/>
      <c r="AK27" s="1073"/>
      <c r="AL27" s="1086" t="s">
        <v>28</v>
      </c>
      <c r="AM27" s="1087"/>
      <c r="AN27" s="1088"/>
      <c r="AO27" s="995"/>
      <c r="AP27" s="1158" t="s">
        <v>200</v>
      </c>
      <c r="AQ27" s="1087"/>
      <c r="AR27" s="1087"/>
      <c r="AS27" s="1105"/>
      <c r="AT27" s="1071" t="s">
        <v>343</v>
      </c>
      <c r="AU27" s="1072"/>
      <c r="AV27" s="1072"/>
      <c r="AW27" s="1072"/>
      <c r="AX27" s="1073"/>
      <c r="AY27" s="1071" t="s">
        <v>27</v>
      </c>
      <c r="AZ27" s="1072"/>
      <c r="BA27" s="1117"/>
    </row>
    <row r="28" spans="1:53" ht="13.5" customHeight="1">
      <c r="A28" s="1103"/>
      <c r="B28" s="1076"/>
      <c r="C28" s="1089"/>
      <c r="D28" s="1090"/>
      <c r="E28" s="1090"/>
      <c r="F28" s="1106"/>
      <c r="G28" s="1111"/>
      <c r="H28" s="1112"/>
      <c r="I28" s="1113"/>
      <c r="J28" s="1074"/>
      <c r="K28" s="1075"/>
      <c r="L28" s="1075"/>
      <c r="M28" s="1076"/>
      <c r="N28" s="1074"/>
      <c r="O28" s="1075"/>
      <c r="P28" s="1076"/>
      <c r="Q28" s="1074"/>
      <c r="R28" s="1075"/>
      <c r="S28" s="1075"/>
      <c r="T28" s="1076"/>
      <c r="U28" s="1074"/>
      <c r="V28" s="1075"/>
      <c r="W28" s="1076"/>
      <c r="X28" s="1074"/>
      <c r="Y28" s="1075"/>
      <c r="Z28" s="1118"/>
      <c r="AA28" s="994"/>
      <c r="AB28" s="1123"/>
      <c r="AC28" s="1124"/>
      <c r="AD28" s="1124"/>
      <c r="AE28" s="1124"/>
      <c r="AF28" s="1124"/>
      <c r="AG28" s="1124"/>
      <c r="AH28" s="1125"/>
      <c r="AI28" s="1074"/>
      <c r="AJ28" s="1075"/>
      <c r="AK28" s="1076"/>
      <c r="AL28" s="1089"/>
      <c r="AM28" s="1090"/>
      <c r="AN28" s="1091"/>
      <c r="AO28" s="995"/>
      <c r="AP28" s="1159"/>
      <c r="AQ28" s="1090"/>
      <c r="AR28" s="1090"/>
      <c r="AS28" s="1106"/>
      <c r="AT28" s="1074"/>
      <c r="AU28" s="1075"/>
      <c r="AV28" s="1075"/>
      <c r="AW28" s="1075"/>
      <c r="AX28" s="1076"/>
      <c r="AY28" s="1074"/>
      <c r="AZ28" s="1075"/>
      <c r="BA28" s="1118"/>
    </row>
    <row r="29" spans="1:53" ht="15.75" customHeight="1">
      <c r="A29" s="1103"/>
      <c r="B29" s="1076"/>
      <c r="C29" s="1089"/>
      <c r="D29" s="1090"/>
      <c r="E29" s="1090"/>
      <c r="F29" s="1106"/>
      <c r="G29" s="1111"/>
      <c r="H29" s="1112"/>
      <c r="I29" s="1113"/>
      <c r="J29" s="1074"/>
      <c r="K29" s="1075"/>
      <c r="L29" s="1075"/>
      <c r="M29" s="1076"/>
      <c r="N29" s="1074"/>
      <c r="O29" s="1075"/>
      <c r="P29" s="1076"/>
      <c r="Q29" s="1074"/>
      <c r="R29" s="1075"/>
      <c r="S29" s="1075"/>
      <c r="T29" s="1076"/>
      <c r="U29" s="1074"/>
      <c r="V29" s="1075"/>
      <c r="W29" s="1076"/>
      <c r="X29" s="1074"/>
      <c r="Y29" s="1075"/>
      <c r="Z29" s="1118"/>
      <c r="AA29" s="994"/>
      <c r="AB29" s="1123"/>
      <c r="AC29" s="1124"/>
      <c r="AD29" s="1124"/>
      <c r="AE29" s="1124"/>
      <c r="AF29" s="1124"/>
      <c r="AG29" s="1124"/>
      <c r="AH29" s="1125"/>
      <c r="AI29" s="1074"/>
      <c r="AJ29" s="1075"/>
      <c r="AK29" s="1076"/>
      <c r="AL29" s="1089"/>
      <c r="AM29" s="1090"/>
      <c r="AN29" s="1091"/>
      <c r="AO29" s="995"/>
      <c r="AP29" s="1159"/>
      <c r="AQ29" s="1090"/>
      <c r="AR29" s="1090"/>
      <c r="AS29" s="1106"/>
      <c r="AT29" s="1074"/>
      <c r="AU29" s="1075"/>
      <c r="AV29" s="1075"/>
      <c r="AW29" s="1075"/>
      <c r="AX29" s="1076"/>
      <c r="AY29" s="1074"/>
      <c r="AZ29" s="1075"/>
      <c r="BA29" s="1118"/>
    </row>
    <row r="30" spans="1:53" ht="21" customHeight="1">
      <c r="A30" s="1103"/>
      <c r="B30" s="1076"/>
      <c r="C30" s="1089"/>
      <c r="D30" s="1090"/>
      <c r="E30" s="1090"/>
      <c r="F30" s="1106"/>
      <c r="G30" s="1111"/>
      <c r="H30" s="1112"/>
      <c r="I30" s="1113"/>
      <c r="J30" s="1074"/>
      <c r="K30" s="1075"/>
      <c r="L30" s="1075"/>
      <c r="M30" s="1076"/>
      <c r="N30" s="1074"/>
      <c r="O30" s="1075"/>
      <c r="P30" s="1076"/>
      <c r="Q30" s="1074"/>
      <c r="R30" s="1075"/>
      <c r="S30" s="1075"/>
      <c r="T30" s="1076"/>
      <c r="U30" s="1074"/>
      <c r="V30" s="1075"/>
      <c r="W30" s="1076"/>
      <c r="X30" s="1074"/>
      <c r="Y30" s="1075"/>
      <c r="Z30" s="1118"/>
      <c r="AA30" s="994"/>
      <c r="AB30" s="1123"/>
      <c r="AC30" s="1124"/>
      <c r="AD30" s="1124"/>
      <c r="AE30" s="1124"/>
      <c r="AF30" s="1124"/>
      <c r="AG30" s="1124"/>
      <c r="AH30" s="1125"/>
      <c r="AI30" s="1074"/>
      <c r="AJ30" s="1075"/>
      <c r="AK30" s="1076"/>
      <c r="AL30" s="1089"/>
      <c r="AM30" s="1090"/>
      <c r="AN30" s="1091"/>
      <c r="AO30" s="995"/>
      <c r="AP30" s="1159"/>
      <c r="AQ30" s="1090"/>
      <c r="AR30" s="1090"/>
      <c r="AS30" s="1106"/>
      <c r="AT30" s="1074"/>
      <c r="AU30" s="1075"/>
      <c r="AV30" s="1075"/>
      <c r="AW30" s="1075"/>
      <c r="AX30" s="1076"/>
      <c r="AY30" s="1074"/>
      <c r="AZ30" s="1075"/>
      <c r="BA30" s="1118"/>
    </row>
    <row r="31" spans="1:53" ht="21" customHeight="1" thickBot="1">
      <c r="A31" s="1104"/>
      <c r="B31" s="1079"/>
      <c r="C31" s="1092"/>
      <c r="D31" s="1093"/>
      <c r="E31" s="1093"/>
      <c r="F31" s="1107"/>
      <c r="G31" s="1114"/>
      <c r="H31" s="1115"/>
      <c r="I31" s="1116"/>
      <c r="J31" s="1077"/>
      <c r="K31" s="1078"/>
      <c r="L31" s="1078"/>
      <c r="M31" s="1079"/>
      <c r="N31" s="1077"/>
      <c r="O31" s="1078"/>
      <c r="P31" s="1079"/>
      <c r="Q31" s="1077"/>
      <c r="R31" s="1078"/>
      <c r="S31" s="1078"/>
      <c r="T31" s="1079"/>
      <c r="U31" s="1077"/>
      <c r="V31" s="1078"/>
      <c r="W31" s="1079"/>
      <c r="X31" s="1077"/>
      <c r="Y31" s="1078"/>
      <c r="Z31" s="1119"/>
      <c r="AA31" s="994"/>
      <c r="AB31" s="1126"/>
      <c r="AC31" s="1127"/>
      <c r="AD31" s="1127"/>
      <c r="AE31" s="1127"/>
      <c r="AF31" s="1127"/>
      <c r="AG31" s="1127"/>
      <c r="AH31" s="1128"/>
      <c r="AI31" s="1077"/>
      <c r="AJ31" s="1078"/>
      <c r="AK31" s="1079"/>
      <c r="AL31" s="1092"/>
      <c r="AM31" s="1093"/>
      <c r="AN31" s="1094"/>
      <c r="AO31" s="995"/>
      <c r="AP31" s="1160"/>
      <c r="AQ31" s="1093"/>
      <c r="AR31" s="1093"/>
      <c r="AS31" s="1107"/>
      <c r="AT31" s="1077"/>
      <c r="AU31" s="1078"/>
      <c r="AV31" s="1078"/>
      <c r="AW31" s="1078"/>
      <c r="AX31" s="1079"/>
      <c r="AY31" s="1077"/>
      <c r="AZ31" s="1078"/>
      <c r="BA31" s="1119"/>
    </row>
    <row r="32" spans="1:53" ht="23.25" customHeight="1">
      <c r="A32" s="1129">
        <v>1</v>
      </c>
      <c r="B32" s="1130"/>
      <c r="C32" s="1131">
        <v>33</v>
      </c>
      <c r="D32" s="1132"/>
      <c r="E32" s="1132"/>
      <c r="F32" s="1130"/>
      <c r="G32" s="1131">
        <v>6</v>
      </c>
      <c r="H32" s="1132"/>
      <c r="I32" s="1130"/>
      <c r="J32" s="1131"/>
      <c r="K32" s="1132"/>
      <c r="L32" s="1132"/>
      <c r="M32" s="1130"/>
      <c r="N32" s="1131"/>
      <c r="O32" s="1132"/>
      <c r="P32" s="1130"/>
      <c r="Q32" s="1133"/>
      <c r="R32" s="1134"/>
      <c r="S32" s="1134"/>
      <c r="T32" s="1134"/>
      <c r="U32" s="1131">
        <v>13</v>
      </c>
      <c r="V32" s="1132"/>
      <c r="W32" s="1130"/>
      <c r="X32" s="1131">
        <f>C32+G32+J32+N32+Q32+U32</f>
        <v>52</v>
      </c>
      <c r="Y32" s="1132"/>
      <c r="Z32" s="1163"/>
      <c r="AA32" s="994"/>
      <c r="AB32" s="1164" t="s">
        <v>75</v>
      </c>
      <c r="AC32" s="1165"/>
      <c r="AD32" s="1165"/>
      <c r="AE32" s="1165"/>
      <c r="AF32" s="1165"/>
      <c r="AG32" s="1165"/>
      <c r="AH32" s="1166"/>
      <c r="AI32" s="1167" t="s">
        <v>62</v>
      </c>
      <c r="AJ32" s="1168"/>
      <c r="AK32" s="1169"/>
      <c r="AL32" s="1167">
        <v>2</v>
      </c>
      <c r="AM32" s="1168"/>
      <c r="AN32" s="1170"/>
      <c r="AO32" s="995"/>
      <c r="AP32" s="1174">
        <v>1</v>
      </c>
      <c r="AQ32" s="1175"/>
      <c r="AR32" s="1175"/>
      <c r="AS32" s="1176"/>
      <c r="AT32" s="1135" t="s">
        <v>169</v>
      </c>
      <c r="AU32" s="1136"/>
      <c r="AV32" s="1136"/>
      <c r="AW32" s="1136"/>
      <c r="AX32" s="1137"/>
      <c r="AY32" s="1135">
        <v>8</v>
      </c>
      <c r="AZ32" s="1136"/>
      <c r="BA32" s="1183"/>
    </row>
    <row r="33" spans="1:53" ht="21" customHeight="1">
      <c r="A33" s="1161">
        <v>2</v>
      </c>
      <c r="B33" s="1162"/>
      <c r="C33" s="1185">
        <v>33</v>
      </c>
      <c r="D33" s="1186"/>
      <c r="E33" s="1186"/>
      <c r="F33" s="1187"/>
      <c r="G33" s="1171">
        <v>6</v>
      </c>
      <c r="H33" s="1172"/>
      <c r="I33" s="1162"/>
      <c r="J33" s="1171">
        <v>3</v>
      </c>
      <c r="K33" s="1172"/>
      <c r="L33" s="1172"/>
      <c r="M33" s="1162"/>
      <c r="N33" s="1171"/>
      <c r="O33" s="1172"/>
      <c r="P33" s="1162"/>
      <c r="Q33" s="1188"/>
      <c r="R33" s="1189"/>
      <c r="S33" s="1189"/>
      <c r="T33" s="1189"/>
      <c r="U33" s="1171">
        <v>10</v>
      </c>
      <c r="V33" s="1172"/>
      <c r="W33" s="1162"/>
      <c r="X33" s="1171">
        <f>C33+G33+J33+N33+Q33+U33</f>
        <v>52</v>
      </c>
      <c r="Y33" s="1172"/>
      <c r="Z33" s="1173"/>
      <c r="AA33" s="994"/>
      <c r="AB33" s="1147"/>
      <c r="AC33" s="1148"/>
      <c r="AD33" s="1148"/>
      <c r="AE33" s="1148"/>
      <c r="AF33" s="1148"/>
      <c r="AG33" s="1148"/>
      <c r="AH33" s="1149"/>
      <c r="AI33" s="1153"/>
      <c r="AJ33" s="1154"/>
      <c r="AK33" s="1155"/>
      <c r="AL33" s="1153"/>
      <c r="AM33" s="1154"/>
      <c r="AN33" s="1157"/>
      <c r="AO33" s="904"/>
      <c r="AP33" s="1174"/>
      <c r="AQ33" s="1175"/>
      <c r="AR33" s="1175"/>
      <c r="AS33" s="1176"/>
      <c r="AT33" s="1135"/>
      <c r="AU33" s="1136"/>
      <c r="AV33" s="1136"/>
      <c r="AW33" s="1136"/>
      <c r="AX33" s="1137"/>
      <c r="AY33" s="1135"/>
      <c r="AZ33" s="1136"/>
      <c r="BA33" s="1183"/>
    </row>
    <row r="34" spans="1:53" ht="22.5" customHeight="1">
      <c r="A34" s="1161">
        <v>3</v>
      </c>
      <c r="B34" s="1162"/>
      <c r="C34" s="1141">
        <v>33</v>
      </c>
      <c r="D34" s="1142"/>
      <c r="E34" s="1142"/>
      <c r="F34" s="1193"/>
      <c r="G34" s="1180">
        <v>6</v>
      </c>
      <c r="H34" s="1181"/>
      <c r="I34" s="1182"/>
      <c r="J34" s="1180">
        <v>3</v>
      </c>
      <c r="K34" s="1181"/>
      <c r="L34" s="1181"/>
      <c r="M34" s="1182"/>
      <c r="N34" s="1194"/>
      <c r="O34" s="1195"/>
      <c r="P34" s="1196"/>
      <c r="Q34" s="1197"/>
      <c r="R34" s="1198"/>
      <c r="S34" s="1198"/>
      <c r="T34" s="1199"/>
      <c r="U34" s="1180">
        <v>10</v>
      </c>
      <c r="V34" s="1181"/>
      <c r="W34" s="1182"/>
      <c r="X34" s="1141">
        <f>C34+G34+J34+N34+Q34+U34</f>
        <v>52</v>
      </c>
      <c r="Y34" s="1142"/>
      <c r="Z34" s="1143"/>
      <c r="AA34" s="994"/>
      <c r="AB34" s="1144" t="s">
        <v>344</v>
      </c>
      <c r="AC34" s="1145"/>
      <c r="AD34" s="1145"/>
      <c r="AE34" s="1145"/>
      <c r="AF34" s="1145"/>
      <c r="AG34" s="1145"/>
      <c r="AH34" s="1146"/>
      <c r="AI34" s="1150" t="s">
        <v>64</v>
      </c>
      <c r="AJ34" s="1151"/>
      <c r="AK34" s="1152"/>
      <c r="AL34" s="1150">
        <v>3</v>
      </c>
      <c r="AM34" s="1151"/>
      <c r="AN34" s="1156"/>
      <c r="AO34" s="904"/>
      <c r="AP34" s="1174"/>
      <c r="AQ34" s="1175"/>
      <c r="AR34" s="1175"/>
      <c r="AS34" s="1176"/>
      <c r="AT34" s="1135"/>
      <c r="AU34" s="1136"/>
      <c r="AV34" s="1136"/>
      <c r="AW34" s="1136"/>
      <c r="AX34" s="1137"/>
      <c r="AY34" s="1135"/>
      <c r="AZ34" s="1136"/>
      <c r="BA34" s="1183"/>
    </row>
    <row r="35" spans="1:53" ht="36.75" customHeight="1">
      <c r="A35" s="1161">
        <v>4</v>
      </c>
      <c r="B35" s="1162"/>
      <c r="C35" s="1213">
        <f>15+13</f>
        <v>28</v>
      </c>
      <c r="D35" s="1214"/>
      <c r="E35" s="1214"/>
      <c r="F35" s="1215"/>
      <c r="G35" s="1216">
        <v>4</v>
      </c>
      <c r="H35" s="1217"/>
      <c r="I35" s="1218"/>
      <c r="J35" s="1216" t="s">
        <v>345</v>
      </c>
      <c r="K35" s="1217"/>
      <c r="L35" s="1217"/>
      <c r="M35" s="1218"/>
      <c r="N35" s="1219">
        <v>6</v>
      </c>
      <c r="O35" s="1220"/>
      <c r="P35" s="1221"/>
      <c r="Q35" s="1190">
        <v>2</v>
      </c>
      <c r="R35" s="1191"/>
      <c r="S35" s="1191"/>
      <c r="T35" s="1192"/>
      <c r="U35" s="1216">
        <v>2</v>
      </c>
      <c r="V35" s="1217"/>
      <c r="W35" s="1218"/>
      <c r="X35" s="1231">
        <f>C35+G35+N35+Q35+U35</f>
        <v>42</v>
      </c>
      <c r="Y35" s="1232"/>
      <c r="Z35" s="1233"/>
      <c r="AA35" s="994"/>
      <c r="AB35" s="1147"/>
      <c r="AC35" s="1148"/>
      <c r="AD35" s="1148"/>
      <c r="AE35" s="1148"/>
      <c r="AF35" s="1148"/>
      <c r="AG35" s="1148"/>
      <c r="AH35" s="1149"/>
      <c r="AI35" s="1153"/>
      <c r="AJ35" s="1154"/>
      <c r="AK35" s="1155"/>
      <c r="AL35" s="1153"/>
      <c r="AM35" s="1154"/>
      <c r="AN35" s="1157"/>
      <c r="AO35" s="996"/>
      <c r="AP35" s="1174"/>
      <c r="AQ35" s="1175"/>
      <c r="AR35" s="1175"/>
      <c r="AS35" s="1176"/>
      <c r="AT35" s="1135"/>
      <c r="AU35" s="1136"/>
      <c r="AV35" s="1136"/>
      <c r="AW35" s="1136"/>
      <c r="AX35" s="1137"/>
      <c r="AY35" s="1135"/>
      <c r="AZ35" s="1136"/>
      <c r="BA35" s="1183"/>
    </row>
    <row r="36" spans="1:57" ht="28.5" customHeight="1" thickBot="1">
      <c r="A36" s="1234" t="s">
        <v>25</v>
      </c>
      <c r="B36" s="1211"/>
      <c r="C36" s="1225">
        <v>127</v>
      </c>
      <c r="D36" s="1226"/>
      <c r="E36" s="1226"/>
      <c r="F36" s="1227"/>
      <c r="G36" s="1209">
        <f>G32+G33+G34+G35</f>
        <v>22</v>
      </c>
      <c r="H36" s="1210"/>
      <c r="I36" s="1211"/>
      <c r="J36" s="1200" t="s">
        <v>346</v>
      </c>
      <c r="K36" s="1201"/>
      <c r="L36" s="1201"/>
      <c r="M36" s="1202"/>
      <c r="N36" s="1203">
        <v>6</v>
      </c>
      <c r="O36" s="1204"/>
      <c r="P36" s="1205"/>
      <c r="Q36" s="1206">
        <f>Q32+Q33+Q34+Q35</f>
        <v>2</v>
      </c>
      <c r="R36" s="1207"/>
      <c r="S36" s="1207"/>
      <c r="T36" s="1208"/>
      <c r="U36" s="1209">
        <f>U32+U33+U34+U35</f>
        <v>35</v>
      </c>
      <c r="V36" s="1210"/>
      <c r="W36" s="1211"/>
      <c r="X36" s="1200">
        <f>X32++X33+X34+X35</f>
        <v>198</v>
      </c>
      <c r="Y36" s="1201"/>
      <c r="Z36" s="1212"/>
      <c r="AA36" s="997"/>
      <c r="AB36" s="1222" t="s">
        <v>76</v>
      </c>
      <c r="AC36" s="1223"/>
      <c r="AD36" s="1223"/>
      <c r="AE36" s="1223"/>
      <c r="AF36" s="1223"/>
      <c r="AG36" s="1223"/>
      <c r="AH36" s="1224"/>
      <c r="AI36" s="1225">
        <v>8</v>
      </c>
      <c r="AJ36" s="1226"/>
      <c r="AK36" s="1227"/>
      <c r="AL36" s="1225" t="s">
        <v>345</v>
      </c>
      <c r="AM36" s="1226"/>
      <c r="AN36" s="1228"/>
      <c r="AO36" s="907"/>
      <c r="AP36" s="1177"/>
      <c r="AQ36" s="1178"/>
      <c r="AR36" s="1178"/>
      <c r="AS36" s="1179"/>
      <c r="AT36" s="1138"/>
      <c r="AU36" s="1139"/>
      <c r="AV36" s="1139"/>
      <c r="AW36" s="1139"/>
      <c r="AX36" s="1140"/>
      <c r="AY36" s="1138"/>
      <c r="AZ36" s="1139"/>
      <c r="BA36" s="1184"/>
      <c r="BB36" s="907"/>
      <c r="BC36" s="907"/>
      <c r="BD36" s="907"/>
      <c r="BE36" s="907"/>
    </row>
    <row r="37" spans="1:57" ht="16.5" customHeight="1">
      <c r="A37" s="998"/>
      <c r="B37" s="998"/>
      <c r="C37" s="998"/>
      <c r="D37" s="998"/>
      <c r="E37" s="998"/>
      <c r="F37" s="998"/>
      <c r="G37" s="998"/>
      <c r="H37" s="998"/>
      <c r="I37" s="998"/>
      <c r="J37" s="999"/>
      <c r="K37" s="999"/>
      <c r="L37" s="999"/>
      <c r="M37" s="999"/>
      <c r="N37" s="1000"/>
      <c r="O37" s="1000"/>
      <c r="P37" s="1000"/>
      <c r="Q37" s="1000"/>
      <c r="R37" s="1000"/>
      <c r="S37" s="1000"/>
      <c r="T37" s="1000"/>
      <c r="U37" s="998"/>
      <c r="V37" s="998"/>
      <c r="W37" s="998"/>
      <c r="X37" s="1001"/>
      <c r="Y37" s="1001"/>
      <c r="Z37" s="1001"/>
      <c r="AA37" s="997"/>
      <c r="AB37" s="1002"/>
      <c r="AC37" s="1002"/>
      <c r="AD37" s="1002"/>
      <c r="AE37" s="1002"/>
      <c r="AF37" s="1002"/>
      <c r="AG37" s="1002"/>
      <c r="AH37" s="1002"/>
      <c r="AI37" s="998"/>
      <c r="AJ37" s="998"/>
      <c r="AK37" s="998"/>
      <c r="AL37" s="998"/>
      <c r="AM37" s="998"/>
      <c r="AN37" s="998"/>
      <c r="AO37" s="907"/>
      <c r="AP37" s="998"/>
      <c r="AQ37" s="998"/>
      <c r="AR37" s="998"/>
      <c r="AS37" s="998"/>
      <c r="AT37" s="1000"/>
      <c r="AU37" s="1000"/>
      <c r="AV37" s="1000"/>
      <c r="AW37" s="1000"/>
      <c r="AX37" s="1000"/>
      <c r="AY37" s="1000"/>
      <c r="AZ37" s="1000"/>
      <c r="BA37" s="1000"/>
      <c r="BB37" s="907"/>
      <c r="BC37" s="907"/>
      <c r="BD37" s="907"/>
      <c r="BE37" s="907"/>
    </row>
    <row r="38" spans="1:57" ht="19.5" customHeight="1">
      <c r="A38" s="1229" t="s">
        <v>347</v>
      </c>
      <c r="B38" s="1229"/>
      <c r="C38" s="1229"/>
      <c r="D38" s="1229"/>
      <c r="E38" s="1229"/>
      <c r="F38" s="1229"/>
      <c r="G38" s="1229"/>
      <c r="H38" s="1229"/>
      <c r="I38" s="1229"/>
      <c r="J38" s="1229"/>
      <c r="K38" s="1229"/>
      <c r="L38" s="1229"/>
      <c r="M38" s="1229"/>
      <c r="N38" s="1229"/>
      <c r="O38" s="1229"/>
      <c r="P38" s="1229"/>
      <c r="Q38" s="1229"/>
      <c r="R38" s="1229"/>
      <c r="S38" s="1229"/>
      <c r="T38" s="1229"/>
      <c r="U38" s="1229"/>
      <c r="V38" s="1229"/>
      <c r="W38" s="1229"/>
      <c r="X38" s="1229"/>
      <c r="Y38" s="1229"/>
      <c r="Z38" s="1229"/>
      <c r="AL38" s="998"/>
      <c r="AM38" s="997"/>
      <c r="AN38" s="997"/>
      <c r="AO38" s="997"/>
      <c r="AP38" s="997"/>
      <c r="AQ38" s="997"/>
      <c r="AR38" s="997"/>
      <c r="AS38" s="907"/>
      <c r="AT38" s="907"/>
      <c r="AU38" s="955"/>
      <c r="AV38" s="955"/>
      <c r="AW38" s="955"/>
      <c r="AX38" s="955"/>
      <c r="AY38" s="907"/>
      <c r="AZ38" s="907"/>
      <c r="BA38" s="998"/>
      <c r="BB38" s="907"/>
      <c r="BC38" s="907"/>
      <c r="BD38" s="907"/>
      <c r="BE38" s="907"/>
    </row>
    <row r="39" spans="1:57" ht="20.25">
      <c r="A39" s="1230"/>
      <c r="B39" s="1230"/>
      <c r="C39" s="1230"/>
      <c r="D39" s="1230"/>
      <c r="E39" s="1230"/>
      <c r="F39" s="1230"/>
      <c r="G39" s="1230"/>
      <c r="H39" s="1230"/>
      <c r="I39" s="1230"/>
      <c r="J39" s="1230"/>
      <c r="K39" s="1230"/>
      <c r="L39" s="1230"/>
      <c r="M39" s="1230"/>
      <c r="N39" s="1230"/>
      <c r="O39" s="1230"/>
      <c r="P39" s="1230"/>
      <c r="Q39" s="1230"/>
      <c r="R39" s="1230"/>
      <c r="S39" s="1230"/>
      <c r="T39" s="1230"/>
      <c r="U39" s="1230"/>
      <c r="V39" s="1230"/>
      <c r="W39" s="1230"/>
      <c r="X39" s="1230"/>
      <c r="Y39" s="1230"/>
      <c r="Z39" s="1230"/>
      <c r="AA39" s="905"/>
      <c r="AB39" s="905"/>
      <c r="AC39" s="1003"/>
      <c r="AD39" s="1003"/>
      <c r="AE39" s="905"/>
      <c r="AF39" s="905"/>
      <c r="AG39" s="905"/>
      <c r="AH39" s="905"/>
      <c r="AI39" s="1003"/>
      <c r="AJ39" s="1003"/>
      <c r="AK39" s="905"/>
      <c r="AL39" s="905"/>
      <c r="AM39" s="905"/>
      <c r="AN39" s="905"/>
      <c r="AO39" s="1003"/>
      <c r="AP39" s="1003"/>
      <c r="AQ39" s="905"/>
      <c r="AR39" s="905"/>
      <c r="AS39" s="905"/>
      <c r="AT39" s="905"/>
      <c r="AU39" s="1003"/>
      <c r="AV39" s="1003"/>
      <c r="AW39" s="1004"/>
      <c r="AX39" s="1004"/>
      <c r="AY39" s="1004"/>
      <c r="AZ39" s="1004"/>
      <c r="BA39" s="1004"/>
      <c r="BB39" s="907"/>
      <c r="BC39" s="907"/>
      <c r="BD39" s="907"/>
      <c r="BE39" s="907"/>
    </row>
  </sheetData>
  <sheetProtection selectLockedCells="1" selectUnlockedCells="1"/>
  <mergeCells count="111">
    <mergeCell ref="AL36:AN36"/>
    <mergeCell ref="A38:Z38"/>
    <mergeCell ref="A39:Z39"/>
    <mergeCell ref="U35:W35"/>
    <mergeCell ref="X35:Z35"/>
    <mergeCell ref="A36:B36"/>
    <mergeCell ref="C36:F36"/>
    <mergeCell ref="G36:I36"/>
    <mergeCell ref="J36:M36"/>
    <mergeCell ref="N36:P36"/>
    <mergeCell ref="Q36:T36"/>
    <mergeCell ref="U36:W36"/>
    <mergeCell ref="X36:Z36"/>
    <mergeCell ref="A35:B35"/>
    <mergeCell ref="C35:F35"/>
    <mergeCell ref="G35:I35"/>
    <mergeCell ref="J35:M35"/>
    <mergeCell ref="N35:P35"/>
    <mergeCell ref="Q35:T35"/>
    <mergeCell ref="C34:F34"/>
    <mergeCell ref="G34:I34"/>
    <mergeCell ref="J34:M34"/>
    <mergeCell ref="N34:P34"/>
    <mergeCell ref="Q34:T34"/>
    <mergeCell ref="Q27:T31"/>
    <mergeCell ref="U27:W31"/>
    <mergeCell ref="AP32:AS36"/>
    <mergeCell ref="U34:W34"/>
    <mergeCell ref="AY32:BA36"/>
    <mergeCell ref="A33:B33"/>
    <mergeCell ref="C33:F33"/>
    <mergeCell ref="G33:I33"/>
    <mergeCell ref="J33:M33"/>
    <mergeCell ref="N33:P33"/>
    <mergeCell ref="A34:B34"/>
    <mergeCell ref="X32:Z32"/>
    <mergeCell ref="AB32:AH33"/>
    <mergeCell ref="AI32:AK33"/>
    <mergeCell ref="AL32:AN33"/>
    <mergeCell ref="X33:Z33"/>
    <mergeCell ref="U32:W32"/>
    <mergeCell ref="Q33:T33"/>
    <mergeCell ref="U33:W33"/>
    <mergeCell ref="AT32:AX36"/>
    <mergeCell ref="X34:Z34"/>
    <mergeCell ref="AB34:AH35"/>
    <mergeCell ref="AI34:AK35"/>
    <mergeCell ref="AL34:AN35"/>
    <mergeCell ref="AP27:AS31"/>
    <mergeCell ref="AT27:AX31"/>
    <mergeCell ref="AI27:AK31"/>
    <mergeCell ref="AB36:AH36"/>
    <mergeCell ref="AI36:AK36"/>
    <mergeCell ref="A32:B32"/>
    <mergeCell ref="C32:F32"/>
    <mergeCell ref="G32:I32"/>
    <mergeCell ref="J32:M32"/>
    <mergeCell ref="N32:P32"/>
    <mergeCell ref="Q32:T32"/>
    <mergeCell ref="A25:Z25"/>
    <mergeCell ref="AB25:AN25"/>
    <mergeCell ref="AP25:BA25"/>
    <mergeCell ref="A27:B31"/>
    <mergeCell ref="C27:F31"/>
    <mergeCell ref="G27:I31"/>
    <mergeCell ref="J27:M31"/>
    <mergeCell ref="AY27:BA31"/>
    <mergeCell ref="X27:Z31"/>
    <mergeCell ref="AB27:AH31"/>
    <mergeCell ref="N27:P31"/>
    <mergeCell ref="AF16:AI16"/>
    <mergeCell ref="AJ16:AN16"/>
    <mergeCell ref="AO16:AR16"/>
    <mergeCell ref="AS16:AW16"/>
    <mergeCell ref="AX16:BA16"/>
    <mergeCell ref="AB16:AE16"/>
    <mergeCell ref="AL27:AN31"/>
    <mergeCell ref="AS21:BA21"/>
    <mergeCell ref="A23:BA23"/>
    <mergeCell ref="BB16:BE16"/>
    <mergeCell ref="P12:AN12"/>
    <mergeCell ref="A14:BE14"/>
    <mergeCell ref="A16:A17"/>
    <mergeCell ref="B16:E16"/>
    <mergeCell ref="F16:I16"/>
    <mergeCell ref="J16:M16"/>
    <mergeCell ref="N16:R16"/>
    <mergeCell ref="S16:W16"/>
    <mergeCell ref="X16:AA16"/>
    <mergeCell ref="A8:O8"/>
    <mergeCell ref="P8:AO8"/>
    <mergeCell ref="P9:AO9"/>
    <mergeCell ref="AP9:BA9"/>
    <mergeCell ref="P10:AO10"/>
    <mergeCell ref="AP10:BA11"/>
    <mergeCell ref="P11:AO11"/>
    <mergeCell ref="A4:O4"/>
    <mergeCell ref="P4:AO4"/>
    <mergeCell ref="AP4:BB5"/>
    <mergeCell ref="A5:O5"/>
    <mergeCell ref="P5:AO5"/>
    <mergeCell ref="P6:AO6"/>
    <mergeCell ref="AP6:BA7"/>
    <mergeCell ref="A7:O7"/>
    <mergeCell ref="P7:AO7"/>
    <mergeCell ref="A1:O1"/>
    <mergeCell ref="P1:AO1"/>
    <mergeCell ref="AP1:BE3"/>
    <mergeCell ref="A2:O2"/>
    <mergeCell ref="A3:O3"/>
    <mergeCell ref="P3:AO3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257"/>
  <sheetViews>
    <sheetView tabSelected="1" view="pageBreakPreview" zoomScale="75" zoomScaleSheetLayoutView="75" zoomScalePageLayoutView="0" workbookViewId="0" topLeftCell="A1">
      <selection activeCell="B16" sqref="B16"/>
    </sheetView>
  </sheetViews>
  <sheetFormatPr defaultColWidth="9.140625" defaultRowHeight="15"/>
  <cols>
    <col min="1" max="1" width="10.140625" style="198" customWidth="1"/>
    <col min="2" max="2" width="49.8515625" style="17" customWidth="1"/>
    <col min="3" max="3" width="8.00390625" style="199" customWidth="1"/>
    <col min="4" max="4" width="7.57421875" style="203" customWidth="1"/>
    <col min="5" max="5" width="6.00390625" style="203" customWidth="1"/>
    <col min="6" max="6" width="6.28125" style="199" customWidth="1"/>
    <col min="7" max="7" width="7.421875" style="199" customWidth="1"/>
    <col min="8" max="8" width="9.8515625" style="199" customWidth="1"/>
    <col min="9" max="9" width="9.00390625" style="17" customWidth="1"/>
    <col min="10" max="10" width="7.7109375" style="17" customWidth="1"/>
    <col min="11" max="11" width="8.421875" style="17" customWidth="1"/>
    <col min="12" max="12" width="9.421875" style="17" customWidth="1"/>
    <col min="13" max="13" width="9.57421875" style="17" customWidth="1"/>
    <col min="14" max="14" width="5.140625" style="17" customWidth="1"/>
    <col min="15" max="16" width="5.57421875" style="17" customWidth="1"/>
    <col min="17" max="17" width="6.00390625" style="17" customWidth="1"/>
    <col min="18" max="18" width="5.7109375" style="17" customWidth="1"/>
    <col min="19" max="19" width="5.140625" style="17" customWidth="1"/>
    <col min="20" max="20" width="5.8515625" style="17" customWidth="1"/>
    <col min="21" max="21" width="5.421875" style="17" customWidth="1"/>
    <col min="22" max="22" width="5.8515625" style="17" customWidth="1"/>
    <col min="23" max="24" width="6.00390625" style="17" customWidth="1"/>
    <col min="25" max="25" width="42.00390625" style="17" customWidth="1"/>
    <col min="26" max="26" width="3.8515625" style="17" hidden="1" customWidth="1"/>
    <col min="27" max="38" width="12.140625" style="85" hidden="1" customWidth="1"/>
    <col min="39" max="39" width="0" style="17" hidden="1" customWidth="1"/>
    <col min="40" max="16384" width="9.140625" style="17" customWidth="1"/>
  </cols>
  <sheetData>
    <row r="1" spans="1:38" s="14" customFormat="1" ht="33.75" customHeight="1" thickBot="1">
      <c r="A1" s="1353" t="s">
        <v>273</v>
      </c>
      <c r="B1" s="1354"/>
      <c r="C1" s="1354"/>
      <c r="D1" s="1354"/>
      <c r="E1" s="1354"/>
      <c r="F1" s="1354"/>
      <c r="G1" s="1354"/>
      <c r="H1" s="1354"/>
      <c r="I1" s="1354"/>
      <c r="J1" s="1354"/>
      <c r="K1" s="1354"/>
      <c r="L1" s="1354"/>
      <c r="M1" s="1354"/>
      <c r="N1" s="1354"/>
      <c r="O1" s="1354"/>
      <c r="P1" s="1354"/>
      <c r="Q1" s="1354"/>
      <c r="R1" s="1354"/>
      <c r="S1" s="1354"/>
      <c r="T1" s="1354"/>
      <c r="U1" s="1354"/>
      <c r="V1" s="1354"/>
      <c r="W1" s="1354"/>
      <c r="X1" s="1354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8" s="14" customFormat="1" ht="15.75" customHeight="1">
      <c r="A2" s="1355" t="s">
        <v>65</v>
      </c>
      <c r="B2" s="1358" t="s">
        <v>167</v>
      </c>
      <c r="C2" s="1361" t="s">
        <v>30</v>
      </c>
      <c r="D2" s="1362"/>
      <c r="E2" s="1362"/>
      <c r="F2" s="1363"/>
      <c r="G2" s="1364" t="s">
        <v>168</v>
      </c>
      <c r="H2" s="1369" t="s">
        <v>31</v>
      </c>
      <c r="I2" s="1370"/>
      <c r="J2" s="1370"/>
      <c r="K2" s="1370"/>
      <c r="L2" s="1370"/>
      <c r="M2" s="1371"/>
      <c r="N2" s="1372" t="s">
        <v>66</v>
      </c>
      <c r="O2" s="1373"/>
      <c r="P2" s="1373"/>
      <c r="Q2" s="1373"/>
      <c r="R2" s="1373"/>
      <c r="S2" s="1373"/>
      <c r="T2" s="1373"/>
      <c r="U2" s="1373"/>
      <c r="V2" s="1373"/>
      <c r="W2" s="1373"/>
      <c r="X2" s="1373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</row>
    <row r="3" spans="1:38" s="14" customFormat="1" ht="16.5" thickBot="1">
      <c r="A3" s="1356"/>
      <c r="B3" s="1359"/>
      <c r="C3" s="1367" t="s">
        <v>32</v>
      </c>
      <c r="D3" s="1334" t="s">
        <v>33</v>
      </c>
      <c r="E3" s="1381" t="s">
        <v>34</v>
      </c>
      <c r="F3" s="1382"/>
      <c r="G3" s="1337"/>
      <c r="H3" s="1336" t="s">
        <v>0</v>
      </c>
      <c r="I3" s="1339" t="s">
        <v>35</v>
      </c>
      <c r="J3" s="1339"/>
      <c r="K3" s="1339"/>
      <c r="L3" s="1340"/>
      <c r="M3" s="1344" t="s">
        <v>36</v>
      </c>
      <c r="N3" s="1374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</row>
    <row r="4" spans="1:38" s="14" customFormat="1" ht="16.5" thickBot="1">
      <c r="A4" s="1356"/>
      <c r="B4" s="1359"/>
      <c r="C4" s="1367"/>
      <c r="D4" s="1334"/>
      <c r="E4" s="1334" t="s">
        <v>37</v>
      </c>
      <c r="F4" s="1376" t="s">
        <v>38</v>
      </c>
      <c r="G4" s="1337"/>
      <c r="H4" s="1337"/>
      <c r="I4" s="1378" t="s">
        <v>1</v>
      </c>
      <c r="J4" s="1350" t="s">
        <v>2</v>
      </c>
      <c r="K4" s="1350" t="s">
        <v>39</v>
      </c>
      <c r="L4" s="1350" t="s">
        <v>80</v>
      </c>
      <c r="M4" s="1345"/>
      <c r="N4" s="1341" t="s">
        <v>40</v>
      </c>
      <c r="O4" s="1342"/>
      <c r="P4" s="1343"/>
      <c r="Q4" s="1341" t="s">
        <v>41</v>
      </c>
      <c r="R4" s="1342"/>
      <c r="S4" s="1343"/>
      <c r="T4" s="1341" t="s">
        <v>42</v>
      </c>
      <c r="U4" s="1342"/>
      <c r="V4" s="1343"/>
      <c r="W4" s="1348" t="s">
        <v>43</v>
      </c>
      <c r="X4" s="1349"/>
      <c r="AA4" s="1037" t="s">
        <v>40</v>
      </c>
      <c r="AB4" s="1037"/>
      <c r="AC4" s="1037"/>
      <c r="AD4" s="1037" t="s">
        <v>41</v>
      </c>
      <c r="AE4" s="1037"/>
      <c r="AF4" s="1037"/>
      <c r="AG4" s="1037" t="s">
        <v>42</v>
      </c>
      <c r="AH4" s="1037"/>
      <c r="AI4" s="1037"/>
      <c r="AJ4" s="1037" t="s">
        <v>43</v>
      </c>
      <c r="AK4" s="1037"/>
      <c r="AL4" s="1037"/>
    </row>
    <row r="5" spans="1:38" s="14" customFormat="1" ht="16.5" thickBot="1">
      <c r="A5" s="1356"/>
      <c r="B5" s="1359"/>
      <c r="C5" s="1367"/>
      <c r="D5" s="1334"/>
      <c r="E5" s="1334"/>
      <c r="F5" s="1376"/>
      <c r="G5" s="1337"/>
      <c r="H5" s="1337"/>
      <c r="I5" s="1379"/>
      <c r="J5" s="1351"/>
      <c r="K5" s="1351"/>
      <c r="L5" s="1351"/>
      <c r="M5" s="1345"/>
      <c r="N5" s="90">
        <v>1</v>
      </c>
      <c r="O5" s="89" t="s">
        <v>59</v>
      </c>
      <c r="P5" s="91" t="s">
        <v>60</v>
      </c>
      <c r="Q5" s="90">
        <v>3</v>
      </c>
      <c r="R5" s="89" t="s">
        <v>61</v>
      </c>
      <c r="S5" s="92" t="s">
        <v>62</v>
      </c>
      <c r="T5" s="93">
        <v>5</v>
      </c>
      <c r="U5" s="89" t="s">
        <v>63</v>
      </c>
      <c r="V5" s="92" t="s">
        <v>64</v>
      </c>
      <c r="W5" s="90">
        <v>7</v>
      </c>
      <c r="X5" s="91">
        <v>8</v>
      </c>
      <c r="AA5" s="82">
        <v>1</v>
      </c>
      <c r="AB5" s="82" t="s">
        <v>59</v>
      </c>
      <c r="AC5" s="82" t="s">
        <v>60</v>
      </c>
      <c r="AD5" s="82">
        <v>3</v>
      </c>
      <c r="AE5" s="82" t="s">
        <v>61</v>
      </c>
      <c r="AF5" s="82" t="s">
        <v>62</v>
      </c>
      <c r="AG5" s="82">
        <v>5</v>
      </c>
      <c r="AH5" s="82" t="s">
        <v>63</v>
      </c>
      <c r="AI5" s="82" t="s">
        <v>64</v>
      </c>
      <c r="AJ5" s="82">
        <v>7</v>
      </c>
      <c r="AK5" s="82" t="s">
        <v>81</v>
      </c>
      <c r="AL5" s="83" t="s">
        <v>77</v>
      </c>
    </row>
    <row r="6" spans="1:38" s="14" customFormat="1" ht="16.5" thickBot="1">
      <c r="A6" s="1356"/>
      <c r="B6" s="1359"/>
      <c r="C6" s="1367"/>
      <c r="D6" s="1334"/>
      <c r="E6" s="1334"/>
      <c r="F6" s="1376"/>
      <c r="G6" s="1337"/>
      <c r="H6" s="1337"/>
      <c r="I6" s="1379"/>
      <c r="J6" s="1351"/>
      <c r="K6" s="1351"/>
      <c r="L6" s="1351"/>
      <c r="M6" s="1346"/>
      <c r="N6" s="1348" t="s">
        <v>67</v>
      </c>
      <c r="O6" s="1349"/>
      <c r="P6" s="1349"/>
      <c r="Q6" s="1349"/>
      <c r="R6" s="1349"/>
      <c r="S6" s="1349"/>
      <c r="T6" s="1349"/>
      <c r="U6" s="1349"/>
      <c r="V6" s="1349"/>
      <c r="W6" s="1349"/>
      <c r="X6" s="1349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</row>
    <row r="7" spans="1:38" s="14" customFormat="1" ht="22.5" customHeight="1" thickBot="1">
      <c r="A7" s="1357"/>
      <c r="B7" s="1360"/>
      <c r="C7" s="1368"/>
      <c r="D7" s="1335"/>
      <c r="E7" s="1335"/>
      <c r="F7" s="1377"/>
      <c r="G7" s="1338"/>
      <c r="H7" s="1338"/>
      <c r="I7" s="1380"/>
      <c r="J7" s="1352"/>
      <c r="K7" s="1352"/>
      <c r="L7" s="1352"/>
      <c r="M7" s="1347"/>
      <c r="N7" s="94">
        <v>15</v>
      </c>
      <c r="O7" s="95">
        <v>9</v>
      </c>
      <c r="P7" s="96">
        <v>9</v>
      </c>
      <c r="Q7" s="94">
        <v>15</v>
      </c>
      <c r="R7" s="95">
        <v>9</v>
      </c>
      <c r="S7" s="96">
        <v>9</v>
      </c>
      <c r="T7" s="94">
        <v>15</v>
      </c>
      <c r="U7" s="95">
        <v>9</v>
      </c>
      <c r="V7" s="96">
        <v>9</v>
      </c>
      <c r="W7" s="94">
        <v>15</v>
      </c>
      <c r="X7" s="97">
        <v>13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</row>
    <row r="8" spans="1:38" s="14" customFormat="1" ht="16.5" thickBot="1">
      <c r="A8" s="90">
        <v>1</v>
      </c>
      <c r="B8" s="98">
        <v>2</v>
      </c>
      <c r="C8" s="90">
        <v>3</v>
      </c>
      <c r="D8" s="99">
        <v>4</v>
      </c>
      <c r="E8" s="99">
        <v>5</v>
      </c>
      <c r="F8" s="92">
        <v>6</v>
      </c>
      <c r="G8" s="90">
        <v>7</v>
      </c>
      <c r="H8" s="98">
        <v>8</v>
      </c>
      <c r="I8" s="93">
        <v>9</v>
      </c>
      <c r="J8" s="99">
        <v>10</v>
      </c>
      <c r="K8" s="99">
        <v>11</v>
      </c>
      <c r="L8" s="99">
        <v>12</v>
      </c>
      <c r="M8" s="92">
        <v>13</v>
      </c>
      <c r="N8" s="90">
        <v>14</v>
      </c>
      <c r="O8" s="99">
        <v>15</v>
      </c>
      <c r="P8" s="92">
        <v>16</v>
      </c>
      <c r="Q8" s="90">
        <v>17</v>
      </c>
      <c r="R8" s="99">
        <v>18</v>
      </c>
      <c r="S8" s="92">
        <v>19</v>
      </c>
      <c r="T8" s="90">
        <v>20</v>
      </c>
      <c r="U8" s="99">
        <v>21</v>
      </c>
      <c r="V8" s="92">
        <v>22</v>
      </c>
      <c r="W8" s="90">
        <v>23</v>
      </c>
      <c r="X8" s="91">
        <v>24</v>
      </c>
      <c r="Y8" s="15"/>
      <c r="Z8" s="15"/>
      <c r="AA8" s="82"/>
      <c r="AB8" s="82"/>
      <c r="AC8" s="82"/>
      <c r="AD8" s="81"/>
      <c r="AE8" s="81"/>
      <c r="AF8" s="81"/>
      <c r="AG8" s="81"/>
      <c r="AH8" s="81"/>
      <c r="AI8" s="81"/>
      <c r="AJ8" s="81"/>
      <c r="AK8" s="81"/>
      <c r="AL8" s="81"/>
    </row>
    <row r="9" spans="1:38" s="14" customFormat="1" ht="18.75" customHeight="1" thickBot="1">
      <c r="A9" s="1365" t="s">
        <v>44</v>
      </c>
      <c r="B9" s="1366"/>
      <c r="C9" s="1366"/>
      <c r="D9" s="1366"/>
      <c r="E9" s="1366"/>
      <c r="F9" s="1366"/>
      <c r="G9" s="1366"/>
      <c r="H9" s="1366"/>
      <c r="I9" s="1366"/>
      <c r="J9" s="1366"/>
      <c r="K9" s="1366"/>
      <c r="L9" s="1366"/>
      <c r="M9" s="1366"/>
      <c r="N9" s="1366"/>
      <c r="O9" s="1366"/>
      <c r="P9" s="1366"/>
      <c r="Q9" s="1366"/>
      <c r="R9" s="1366"/>
      <c r="S9" s="1366"/>
      <c r="T9" s="1366"/>
      <c r="U9" s="1366"/>
      <c r="V9" s="1366"/>
      <c r="W9" s="1366"/>
      <c r="X9" s="1366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</row>
    <row r="10" spans="1:38" s="14" customFormat="1" ht="20.25" customHeight="1" thickBot="1">
      <c r="A10" s="1306" t="s">
        <v>45</v>
      </c>
      <c r="B10" s="1307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07"/>
      <c r="W10" s="1307"/>
      <c r="X10" s="1307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</row>
    <row r="11" spans="1:38" s="206" customFormat="1" ht="18.75" customHeight="1">
      <c r="A11" s="287" t="s">
        <v>82</v>
      </c>
      <c r="B11" s="209" t="s">
        <v>98</v>
      </c>
      <c r="C11" s="36"/>
      <c r="D11" s="210"/>
      <c r="E11" s="211"/>
      <c r="F11" s="212"/>
      <c r="G11" s="213">
        <f>G12+G13+G14+G15</f>
        <v>6</v>
      </c>
      <c r="H11" s="214">
        <f>H12+H13+H14+H15</f>
        <v>180</v>
      </c>
      <c r="I11" s="215">
        <f>I12+I13+I14+I15</f>
        <v>84</v>
      </c>
      <c r="J11" s="216"/>
      <c r="K11" s="216"/>
      <c r="L11" s="217">
        <f>L12+L13+L14+L15</f>
        <v>92</v>
      </c>
      <c r="M11" s="100">
        <f>M12+M13+M14+M15</f>
        <v>96</v>
      </c>
      <c r="N11" s="218"/>
      <c r="O11" s="37"/>
      <c r="P11" s="219"/>
      <c r="Q11" s="36"/>
      <c r="R11" s="37"/>
      <c r="S11" s="219"/>
      <c r="T11" s="36"/>
      <c r="U11" s="37"/>
      <c r="V11" s="219"/>
      <c r="W11" s="36"/>
      <c r="X11" s="220"/>
      <c r="AA11" s="207" t="b">
        <f aca="true" t="shared" si="0" ref="AA11:AK16">ISBLANK(N11)</f>
        <v>1</v>
      </c>
      <c r="AB11" s="207" t="b">
        <f t="shared" si="0"/>
        <v>1</v>
      </c>
      <c r="AC11" s="207" t="b">
        <f t="shared" si="0"/>
        <v>1</v>
      </c>
      <c r="AD11" s="207" t="b">
        <f t="shared" si="0"/>
        <v>1</v>
      </c>
      <c r="AE11" s="207" t="b">
        <f t="shared" si="0"/>
        <v>1</v>
      </c>
      <c r="AF11" s="207" t="b">
        <f t="shared" si="0"/>
        <v>1</v>
      </c>
      <c r="AG11" s="207" t="b">
        <f t="shared" si="0"/>
        <v>1</v>
      </c>
      <c r="AH11" s="207" t="b">
        <f t="shared" si="0"/>
        <v>1</v>
      </c>
      <c r="AI11" s="207" t="b">
        <f t="shared" si="0"/>
        <v>1</v>
      </c>
      <c r="AJ11" s="207" t="b">
        <f t="shared" si="0"/>
        <v>1</v>
      </c>
      <c r="AK11" s="207" t="b">
        <f t="shared" si="0"/>
        <v>1</v>
      </c>
      <c r="AL11" s="207" t="b">
        <f>ISBLANK(#REF!)</f>
        <v>0</v>
      </c>
    </row>
    <row r="12" spans="1:38" s="206" customFormat="1" ht="18.75" customHeight="1">
      <c r="A12" s="288" t="s">
        <v>83</v>
      </c>
      <c r="B12" s="275" t="s">
        <v>98</v>
      </c>
      <c r="C12" s="5"/>
      <c r="D12" s="221">
        <v>1</v>
      </c>
      <c r="E12" s="222"/>
      <c r="F12" s="223"/>
      <c r="G12" s="224">
        <v>2</v>
      </c>
      <c r="H12" s="225">
        <f aca="true" t="shared" si="1" ref="H12:H20">G12*30</f>
        <v>60</v>
      </c>
      <c r="I12" s="28">
        <f>J12+K12+L12</f>
        <v>30</v>
      </c>
      <c r="J12" s="226"/>
      <c r="K12" s="226"/>
      <c r="L12" s="226">
        <v>30</v>
      </c>
      <c r="M12" s="227">
        <f aca="true" t="shared" si="2" ref="M12:M20">H12-I12</f>
        <v>30</v>
      </c>
      <c r="N12" s="12">
        <v>2</v>
      </c>
      <c r="O12" s="228"/>
      <c r="P12" s="7"/>
      <c r="Q12" s="5"/>
      <c r="R12" s="228"/>
      <c r="S12" s="7"/>
      <c r="T12" s="5"/>
      <c r="U12" s="228"/>
      <c r="V12" s="7"/>
      <c r="W12" s="5"/>
      <c r="X12" s="11"/>
      <c r="AA12" s="207" t="b">
        <f t="shared" si="0"/>
        <v>0</v>
      </c>
      <c r="AB12" s="207" t="b">
        <f t="shared" si="0"/>
        <v>1</v>
      </c>
      <c r="AC12" s="207" t="b">
        <f t="shared" si="0"/>
        <v>1</v>
      </c>
      <c r="AD12" s="207" t="b">
        <f t="shared" si="0"/>
        <v>1</v>
      </c>
      <c r="AE12" s="207" t="b">
        <f t="shared" si="0"/>
        <v>1</v>
      </c>
      <c r="AF12" s="207" t="b">
        <f t="shared" si="0"/>
        <v>1</v>
      </c>
      <c r="AG12" s="207" t="b">
        <f t="shared" si="0"/>
        <v>1</v>
      </c>
      <c r="AH12" s="207" t="b">
        <f t="shared" si="0"/>
        <v>1</v>
      </c>
      <c r="AI12" s="207" t="b">
        <f t="shared" si="0"/>
        <v>1</v>
      </c>
      <c r="AJ12" s="207" t="b">
        <f t="shared" si="0"/>
        <v>1</v>
      </c>
      <c r="AK12" s="207" t="b">
        <f t="shared" si="0"/>
        <v>1</v>
      </c>
      <c r="AL12" s="207" t="b">
        <f>ISBLANK(#REF!)</f>
        <v>0</v>
      </c>
    </row>
    <row r="13" spans="1:38" s="206" customFormat="1" ht="18.75" customHeight="1">
      <c r="A13" s="288" t="s">
        <v>84</v>
      </c>
      <c r="B13" s="276" t="s">
        <v>98</v>
      </c>
      <c r="C13" s="102"/>
      <c r="D13" s="229"/>
      <c r="E13" s="230"/>
      <c r="F13" s="62"/>
      <c r="G13" s="231">
        <v>1</v>
      </c>
      <c r="H13" s="232">
        <f t="shared" si="1"/>
        <v>30</v>
      </c>
      <c r="I13" s="102">
        <f>J13+K13+L13</f>
        <v>18</v>
      </c>
      <c r="J13" s="103"/>
      <c r="K13" s="103"/>
      <c r="L13" s="103">
        <v>18</v>
      </c>
      <c r="M13" s="104">
        <f t="shared" si="2"/>
        <v>12</v>
      </c>
      <c r="N13" s="105"/>
      <c r="O13" s="106">
        <v>2</v>
      </c>
      <c r="P13" s="104"/>
      <c r="Q13" s="102"/>
      <c r="R13" s="106"/>
      <c r="S13" s="104"/>
      <c r="T13" s="102"/>
      <c r="U13" s="106"/>
      <c r="V13" s="104"/>
      <c r="W13" s="102"/>
      <c r="X13" s="233"/>
      <c r="AA13" s="207" t="b">
        <f t="shared" si="0"/>
        <v>1</v>
      </c>
      <c r="AB13" s="207" t="b">
        <f t="shared" si="0"/>
        <v>0</v>
      </c>
      <c r="AC13" s="207" t="b">
        <f t="shared" si="0"/>
        <v>1</v>
      </c>
      <c r="AD13" s="207" t="b">
        <f t="shared" si="0"/>
        <v>1</v>
      </c>
      <c r="AE13" s="207" t="b">
        <f t="shared" si="0"/>
        <v>1</v>
      </c>
      <c r="AF13" s="207" t="b">
        <f t="shared" si="0"/>
        <v>1</v>
      </c>
      <c r="AG13" s="207" t="b">
        <f t="shared" si="0"/>
        <v>1</v>
      </c>
      <c r="AH13" s="207" t="b">
        <f t="shared" si="0"/>
        <v>1</v>
      </c>
      <c r="AI13" s="207" t="b">
        <f t="shared" si="0"/>
        <v>1</v>
      </c>
      <c r="AJ13" s="207" t="b">
        <f t="shared" si="0"/>
        <v>1</v>
      </c>
      <c r="AK13" s="207" t="b">
        <f t="shared" si="0"/>
        <v>1</v>
      </c>
      <c r="AL13" s="207" t="b">
        <f>ISBLANK(#REF!)</f>
        <v>0</v>
      </c>
    </row>
    <row r="14" spans="1:38" s="206" customFormat="1" ht="18.75" customHeight="1">
      <c r="A14" s="288" t="s">
        <v>85</v>
      </c>
      <c r="B14" s="276" t="s">
        <v>98</v>
      </c>
      <c r="C14" s="102" t="s">
        <v>60</v>
      </c>
      <c r="D14" s="229"/>
      <c r="E14" s="230"/>
      <c r="F14" s="62"/>
      <c r="G14" s="231">
        <v>1</v>
      </c>
      <c r="H14" s="232">
        <f t="shared" si="1"/>
        <v>30</v>
      </c>
      <c r="I14" s="102">
        <f>J14+K14+L14</f>
        <v>18</v>
      </c>
      <c r="J14" s="103"/>
      <c r="K14" s="103"/>
      <c r="L14" s="103">
        <v>18</v>
      </c>
      <c r="M14" s="104">
        <f t="shared" si="2"/>
        <v>12</v>
      </c>
      <c r="N14" s="105"/>
      <c r="O14" s="106"/>
      <c r="P14" s="104">
        <v>2</v>
      </c>
      <c r="Q14" s="102"/>
      <c r="R14" s="106"/>
      <c r="S14" s="104"/>
      <c r="T14" s="102"/>
      <c r="U14" s="106"/>
      <c r="V14" s="104"/>
      <c r="W14" s="102"/>
      <c r="X14" s="233"/>
      <c r="AA14" s="207" t="b">
        <f t="shared" si="0"/>
        <v>1</v>
      </c>
      <c r="AB14" s="207" t="b">
        <f t="shared" si="0"/>
        <v>1</v>
      </c>
      <c r="AC14" s="207" t="b">
        <f t="shared" si="0"/>
        <v>0</v>
      </c>
      <c r="AD14" s="207" t="b">
        <f t="shared" si="0"/>
        <v>1</v>
      </c>
      <c r="AE14" s="207" t="b">
        <f t="shared" si="0"/>
        <v>1</v>
      </c>
      <c r="AF14" s="207" t="b">
        <f t="shared" si="0"/>
        <v>1</v>
      </c>
      <c r="AG14" s="207" t="b">
        <f t="shared" si="0"/>
        <v>1</v>
      </c>
      <c r="AH14" s="207" t="b">
        <f t="shared" si="0"/>
        <v>1</v>
      </c>
      <c r="AI14" s="207" t="b">
        <f t="shared" si="0"/>
        <v>1</v>
      </c>
      <c r="AJ14" s="207" t="b">
        <f t="shared" si="0"/>
        <v>1</v>
      </c>
      <c r="AK14" s="207" t="b">
        <f t="shared" si="0"/>
        <v>1</v>
      </c>
      <c r="AL14" s="207" t="b">
        <f>ISBLANK(#REF!)</f>
        <v>0</v>
      </c>
    </row>
    <row r="15" spans="1:38" s="80" customFormat="1" ht="18.75" customHeight="1">
      <c r="A15" s="288" t="s">
        <v>86</v>
      </c>
      <c r="B15" s="276" t="s">
        <v>98</v>
      </c>
      <c r="C15" s="102"/>
      <c r="D15" s="103">
        <v>8</v>
      </c>
      <c r="E15" s="107"/>
      <c r="F15" s="234"/>
      <c r="G15" s="231">
        <v>2</v>
      </c>
      <c r="H15" s="232">
        <f t="shared" si="1"/>
        <v>60</v>
      </c>
      <c r="I15" s="102">
        <v>18</v>
      </c>
      <c r="J15" s="103"/>
      <c r="K15" s="103"/>
      <c r="L15" s="103">
        <v>26</v>
      </c>
      <c r="M15" s="104">
        <f t="shared" si="2"/>
        <v>42</v>
      </c>
      <c r="N15" s="105"/>
      <c r="O15" s="106"/>
      <c r="P15" s="62"/>
      <c r="Q15" s="102"/>
      <c r="R15" s="106"/>
      <c r="S15" s="104"/>
      <c r="T15" s="102"/>
      <c r="U15" s="106"/>
      <c r="V15" s="104"/>
      <c r="W15" s="102"/>
      <c r="X15" s="107">
        <v>2</v>
      </c>
      <c r="AA15" s="205" t="b">
        <f t="shared" si="0"/>
        <v>1</v>
      </c>
      <c r="AB15" s="205" t="b">
        <f t="shared" si="0"/>
        <v>1</v>
      </c>
      <c r="AC15" s="205" t="b">
        <f t="shared" si="0"/>
        <v>1</v>
      </c>
      <c r="AD15" s="205" t="b">
        <f t="shared" si="0"/>
        <v>1</v>
      </c>
      <c r="AE15" s="205" t="b">
        <f t="shared" si="0"/>
        <v>1</v>
      </c>
      <c r="AF15" s="205" t="b">
        <f t="shared" si="0"/>
        <v>1</v>
      </c>
      <c r="AG15" s="205" t="b">
        <f t="shared" si="0"/>
        <v>1</v>
      </c>
      <c r="AH15" s="205" t="b">
        <f t="shared" si="0"/>
        <v>1</v>
      </c>
      <c r="AI15" s="205" t="b">
        <f t="shared" si="0"/>
        <v>1</v>
      </c>
      <c r="AJ15" s="205" t="b">
        <f t="shared" si="0"/>
        <v>1</v>
      </c>
      <c r="AK15" s="205" t="b">
        <f t="shared" si="0"/>
        <v>0</v>
      </c>
      <c r="AL15" s="205" t="b">
        <f>ISBLANK(#REF!)</f>
        <v>0</v>
      </c>
    </row>
    <row r="16" spans="1:38" s="208" customFormat="1" ht="18.75" customHeight="1">
      <c r="A16" s="288" t="s">
        <v>87</v>
      </c>
      <c r="B16" s="686" t="s">
        <v>287</v>
      </c>
      <c r="C16" s="102"/>
      <c r="D16" s="103"/>
      <c r="E16" s="107"/>
      <c r="F16" s="234"/>
      <c r="G16" s="78">
        <f>SUM(G17:G18)</f>
        <v>5</v>
      </c>
      <c r="H16" s="108">
        <f t="shared" si="1"/>
        <v>150</v>
      </c>
      <c r="I16" s="109">
        <f>J16+K16+L16</f>
        <v>60</v>
      </c>
      <c r="J16" s="110">
        <f>SUM(J17:J18)</f>
        <v>40</v>
      </c>
      <c r="K16" s="110"/>
      <c r="L16" s="110">
        <f>SUM(L17:L18)</f>
        <v>20</v>
      </c>
      <c r="M16" s="239">
        <f>SUM(M17:M18)</f>
        <v>90</v>
      </c>
      <c r="N16" s="102"/>
      <c r="O16" s="106"/>
      <c r="P16" s="34"/>
      <c r="Q16" s="102"/>
      <c r="R16" s="106"/>
      <c r="S16" s="104"/>
      <c r="T16" s="102"/>
      <c r="U16" s="106"/>
      <c r="V16" s="104"/>
      <c r="W16" s="102"/>
      <c r="X16" s="107"/>
      <c r="AA16" s="207" t="b">
        <f t="shared" si="0"/>
        <v>1</v>
      </c>
      <c r="AB16" s="207" t="b">
        <f t="shared" si="0"/>
        <v>1</v>
      </c>
      <c r="AC16" s="207" t="b">
        <f t="shared" si="0"/>
        <v>1</v>
      </c>
      <c r="AD16" s="207" t="b">
        <f t="shared" si="0"/>
        <v>1</v>
      </c>
      <c r="AE16" s="207" t="b">
        <f t="shared" si="0"/>
        <v>1</v>
      </c>
      <c r="AF16" s="207" t="b">
        <f t="shared" si="0"/>
        <v>1</v>
      </c>
      <c r="AG16" s="207" t="b">
        <f t="shared" si="0"/>
        <v>1</v>
      </c>
      <c r="AH16" s="207" t="b">
        <f t="shared" si="0"/>
        <v>1</v>
      </c>
      <c r="AI16" s="207" t="b">
        <f t="shared" si="0"/>
        <v>1</v>
      </c>
      <c r="AJ16" s="207" t="b">
        <f t="shared" si="0"/>
        <v>1</v>
      </c>
      <c r="AK16" s="207" t="b">
        <f t="shared" si="0"/>
        <v>1</v>
      </c>
      <c r="AL16" s="207" t="b">
        <f>ISBLANK(#REF!)</f>
        <v>0</v>
      </c>
    </row>
    <row r="17" spans="1:38" s="208" customFormat="1" ht="18.75" customHeight="1">
      <c r="A17" s="288"/>
      <c r="B17" s="687" t="s">
        <v>287</v>
      </c>
      <c r="C17" s="102"/>
      <c r="D17" s="103"/>
      <c r="E17" s="107"/>
      <c r="F17" s="234"/>
      <c r="G17" s="231">
        <v>2.5</v>
      </c>
      <c r="H17" s="232">
        <f>G17*30</f>
        <v>75</v>
      </c>
      <c r="I17" s="102">
        <f>J17+K17+L17</f>
        <v>30</v>
      </c>
      <c r="J17" s="103">
        <v>20</v>
      </c>
      <c r="K17" s="103"/>
      <c r="L17" s="103">
        <v>10</v>
      </c>
      <c r="M17" s="104">
        <f>H17-I17</f>
        <v>45</v>
      </c>
      <c r="N17" s="105"/>
      <c r="O17" s="106">
        <v>3</v>
      </c>
      <c r="P17" s="34"/>
      <c r="Q17" s="102"/>
      <c r="R17" s="106"/>
      <c r="S17" s="104"/>
      <c r="T17" s="102"/>
      <c r="U17" s="106"/>
      <c r="V17" s="104"/>
      <c r="W17" s="102"/>
      <c r="X17" s="1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</row>
    <row r="18" spans="1:38" s="206" customFormat="1" ht="18.75" customHeight="1">
      <c r="A18" s="288"/>
      <c r="B18" s="687" t="s">
        <v>287</v>
      </c>
      <c r="C18" s="112"/>
      <c r="D18" s="103" t="s">
        <v>60</v>
      </c>
      <c r="E18" s="107"/>
      <c r="F18" s="104"/>
      <c r="G18" s="231">
        <v>2.5</v>
      </c>
      <c r="H18" s="232">
        <f t="shared" si="1"/>
        <v>75</v>
      </c>
      <c r="I18" s="102">
        <f>J18+K18+L18</f>
        <v>30</v>
      </c>
      <c r="J18" s="103">
        <v>20</v>
      </c>
      <c r="K18" s="103"/>
      <c r="L18" s="103">
        <v>10</v>
      </c>
      <c r="M18" s="104">
        <f t="shared" si="2"/>
        <v>45</v>
      </c>
      <c r="N18" s="105"/>
      <c r="O18" s="106"/>
      <c r="P18" s="104">
        <v>3</v>
      </c>
      <c r="Q18" s="262"/>
      <c r="R18" s="261"/>
      <c r="S18" s="260"/>
      <c r="T18" s="102"/>
      <c r="U18" s="106"/>
      <c r="V18" s="104"/>
      <c r="W18" s="102"/>
      <c r="X18" s="107"/>
      <c r="AA18" s="207" t="b">
        <f aca="true" t="shared" si="3" ref="AA18:AA42">ISBLANK(N18)</f>
        <v>1</v>
      </c>
      <c r="AB18" s="207" t="b">
        <f aca="true" t="shared" si="4" ref="AB18:AB42">ISBLANK(O18)</f>
        <v>1</v>
      </c>
      <c r="AC18" s="207" t="b">
        <f aca="true" t="shared" si="5" ref="AC18:AC42">ISBLANK(P18)</f>
        <v>0</v>
      </c>
      <c r="AD18" s="207" t="b">
        <f aca="true" t="shared" si="6" ref="AD18:AD42">ISBLANK(Q18)</f>
        <v>1</v>
      </c>
      <c r="AE18" s="207" t="b">
        <f aca="true" t="shared" si="7" ref="AE18:AE42">ISBLANK(R18)</f>
        <v>1</v>
      </c>
      <c r="AF18" s="207" t="b">
        <f aca="true" t="shared" si="8" ref="AF18:AF42">ISBLANK(S18)</f>
        <v>1</v>
      </c>
      <c r="AG18" s="207" t="b">
        <f aca="true" t="shared" si="9" ref="AG18:AG42">ISBLANK(T18)</f>
        <v>1</v>
      </c>
      <c r="AH18" s="207" t="b">
        <f aca="true" t="shared" si="10" ref="AH18:AH42">ISBLANK(U18)</f>
        <v>1</v>
      </c>
      <c r="AI18" s="207" t="b">
        <f aca="true" t="shared" si="11" ref="AI18:AI42">ISBLANK(V18)</f>
        <v>1</v>
      </c>
      <c r="AJ18" s="207" t="b">
        <f aca="true" t="shared" si="12" ref="AJ18:AJ42">ISBLANK(W18)</f>
        <v>1</v>
      </c>
      <c r="AK18" s="207" t="b">
        <f aca="true" t="shared" si="13" ref="AK18:AK42">ISBLANK(X18)</f>
        <v>1</v>
      </c>
      <c r="AL18" s="207" t="b">
        <f>ISBLANK(#REF!)</f>
        <v>0</v>
      </c>
    </row>
    <row r="19" spans="1:38" s="206" customFormat="1" ht="18.75" customHeight="1">
      <c r="A19" s="289" t="s">
        <v>88</v>
      </c>
      <c r="B19" s="688" t="s">
        <v>99</v>
      </c>
      <c r="C19" s="112">
        <v>1</v>
      </c>
      <c r="D19" s="103"/>
      <c r="E19" s="103"/>
      <c r="F19" s="104"/>
      <c r="G19" s="113">
        <v>3</v>
      </c>
      <c r="H19" s="108">
        <f t="shared" si="1"/>
        <v>90</v>
      </c>
      <c r="I19" s="109">
        <f>J19+K19+L19</f>
        <v>30</v>
      </c>
      <c r="J19" s="103"/>
      <c r="K19" s="103"/>
      <c r="L19" s="110">
        <v>30</v>
      </c>
      <c r="M19" s="111">
        <f t="shared" si="2"/>
        <v>60</v>
      </c>
      <c r="N19" s="105">
        <v>2</v>
      </c>
      <c r="O19" s="106"/>
      <c r="P19" s="104"/>
      <c r="Q19" s="102"/>
      <c r="R19" s="106"/>
      <c r="S19" s="104"/>
      <c r="T19" s="102"/>
      <c r="U19" s="106"/>
      <c r="V19" s="104"/>
      <c r="W19" s="102"/>
      <c r="X19" s="107"/>
      <c r="AA19" s="207" t="b">
        <f t="shared" si="3"/>
        <v>0</v>
      </c>
      <c r="AB19" s="207" t="b">
        <f t="shared" si="4"/>
        <v>1</v>
      </c>
      <c r="AC19" s="207" t="b">
        <f t="shared" si="5"/>
        <v>1</v>
      </c>
      <c r="AD19" s="207" t="b">
        <f t="shared" si="6"/>
        <v>1</v>
      </c>
      <c r="AE19" s="207" t="b">
        <f t="shared" si="7"/>
        <v>1</v>
      </c>
      <c r="AF19" s="207" t="b">
        <f t="shared" si="8"/>
        <v>1</v>
      </c>
      <c r="AG19" s="207" t="b">
        <f t="shared" si="9"/>
        <v>1</v>
      </c>
      <c r="AH19" s="207" t="b">
        <f t="shared" si="10"/>
        <v>1</v>
      </c>
      <c r="AI19" s="207" t="b">
        <f t="shared" si="11"/>
        <v>1</v>
      </c>
      <c r="AJ19" s="207" t="b">
        <f t="shared" si="12"/>
        <v>1</v>
      </c>
      <c r="AK19" s="207" t="b">
        <f t="shared" si="13"/>
        <v>1</v>
      </c>
      <c r="AL19" s="207" t="b">
        <f>ISBLANK(#REF!)</f>
        <v>0</v>
      </c>
    </row>
    <row r="20" spans="1:38" s="206" customFormat="1" ht="18.75" customHeight="1">
      <c r="A20" s="289" t="s">
        <v>89</v>
      </c>
      <c r="B20" s="688" t="s">
        <v>288</v>
      </c>
      <c r="C20" s="112">
        <v>3</v>
      </c>
      <c r="D20" s="103"/>
      <c r="E20" s="103"/>
      <c r="F20" s="104"/>
      <c r="G20" s="113">
        <v>3</v>
      </c>
      <c r="H20" s="108">
        <f t="shared" si="1"/>
        <v>90</v>
      </c>
      <c r="I20" s="109">
        <f>J20+K20+L20</f>
        <v>45</v>
      </c>
      <c r="J20" s="110">
        <v>30</v>
      </c>
      <c r="K20" s="103"/>
      <c r="L20" s="110">
        <v>15</v>
      </c>
      <c r="M20" s="111">
        <f t="shared" si="2"/>
        <v>45</v>
      </c>
      <c r="N20" s="105"/>
      <c r="O20" s="106"/>
      <c r="P20" s="104"/>
      <c r="Q20" s="102">
        <v>3</v>
      </c>
      <c r="R20" s="106"/>
      <c r="S20" s="104"/>
      <c r="T20" s="102"/>
      <c r="U20" s="106"/>
      <c r="V20" s="104"/>
      <c r="W20" s="102"/>
      <c r="X20" s="107"/>
      <c r="AA20" s="207" t="b">
        <f t="shared" si="3"/>
        <v>1</v>
      </c>
      <c r="AB20" s="207" t="b">
        <f t="shared" si="4"/>
        <v>1</v>
      </c>
      <c r="AC20" s="207" t="b">
        <f t="shared" si="5"/>
        <v>1</v>
      </c>
      <c r="AD20" s="207" t="b">
        <f t="shared" si="6"/>
        <v>0</v>
      </c>
      <c r="AE20" s="207" t="b">
        <f t="shared" si="7"/>
        <v>1</v>
      </c>
      <c r="AF20" s="207" t="b">
        <f t="shared" si="8"/>
        <v>1</v>
      </c>
      <c r="AG20" s="207" t="b">
        <f t="shared" si="9"/>
        <v>1</v>
      </c>
      <c r="AH20" s="207" t="b">
        <f t="shared" si="10"/>
        <v>1</v>
      </c>
      <c r="AI20" s="207" t="b">
        <f t="shared" si="11"/>
        <v>1</v>
      </c>
      <c r="AJ20" s="207" t="b">
        <f t="shared" si="12"/>
        <v>1</v>
      </c>
      <c r="AK20" s="207" t="b">
        <f t="shared" si="13"/>
        <v>1</v>
      </c>
      <c r="AL20" s="207" t="b">
        <f>ISBLANK(#REF!)</f>
        <v>0</v>
      </c>
    </row>
    <row r="21" spans="1:38" s="206" customFormat="1" ht="18.75" customHeight="1">
      <c r="A21" s="289" t="s">
        <v>90</v>
      </c>
      <c r="B21" s="689" t="s">
        <v>101</v>
      </c>
      <c r="C21" s="690"/>
      <c r="D21" s="467"/>
      <c r="E21" s="467"/>
      <c r="F21" s="691"/>
      <c r="G21" s="692">
        <f>SUM(G22:G24)</f>
        <v>12.5</v>
      </c>
      <c r="H21" s="693">
        <f>H22+H23+H24</f>
        <v>375</v>
      </c>
      <c r="I21" s="694">
        <f>I22+I23+I24</f>
        <v>198</v>
      </c>
      <c r="J21" s="695">
        <f>J22+J23+J24</f>
        <v>99</v>
      </c>
      <c r="K21" s="467"/>
      <c r="L21" s="695">
        <f>L22+L23+L24</f>
        <v>99</v>
      </c>
      <c r="M21" s="696">
        <f>M22+M23+M24</f>
        <v>177</v>
      </c>
      <c r="N21" s="697"/>
      <c r="O21" s="698"/>
      <c r="P21" s="117"/>
      <c r="Q21" s="120"/>
      <c r="R21" s="121"/>
      <c r="S21" s="117"/>
      <c r="T21" s="120"/>
      <c r="U21" s="121"/>
      <c r="V21" s="117"/>
      <c r="W21" s="120"/>
      <c r="X21" s="122"/>
      <c r="AA21" s="207" t="b">
        <f t="shared" si="3"/>
        <v>1</v>
      </c>
      <c r="AB21" s="207" t="b">
        <f t="shared" si="4"/>
        <v>1</v>
      </c>
      <c r="AC21" s="207" t="b">
        <f t="shared" si="5"/>
        <v>1</v>
      </c>
      <c r="AD21" s="207" t="b">
        <f t="shared" si="6"/>
        <v>1</v>
      </c>
      <c r="AE21" s="207" t="b">
        <f t="shared" si="7"/>
        <v>1</v>
      </c>
      <c r="AF21" s="207" t="b">
        <f t="shared" si="8"/>
        <v>1</v>
      </c>
      <c r="AG21" s="207" t="b">
        <f t="shared" si="9"/>
        <v>1</v>
      </c>
      <c r="AH21" s="207" t="b">
        <f t="shared" si="10"/>
        <v>1</v>
      </c>
      <c r="AI21" s="207" t="b">
        <f t="shared" si="11"/>
        <v>1</v>
      </c>
      <c r="AJ21" s="207" t="b">
        <f t="shared" si="12"/>
        <v>1</v>
      </c>
      <c r="AK21" s="207" t="b">
        <f t="shared" si="13"/>
        <v>1</v>
      </c>
      <c r="AL21" s="207" t="b">
        <f>ISBLANK(#REF!)</f>
        <v>0</v>
      </c>
    </row>
    <row r="22" spans="1:38" s="206" customFormat="1" ht="18.75" customHeight="1">
      <c r="A22" s="289" t="s">
        <v>291</v>
      </c>
      <c r="B22" s="699" t="s">
        <v>101</v>
      </c>
      <c r="C22" s="690"/>
      <c r="D22" s="467">
        <v>1</v>
      </c>
      <c r="E22" s="467"/>
      <c r="F22" s="691"/>
      <c r="G22" s="700">
        <v>6</v>
      </c>
      <c r="H22" s="701">
        <f>G22*30</f>
        <v>180</v>
      </c>
      <c r="I22" s="702">
        <f>J22+K22+L22</f>
        <v>90</v>
      </c>
      <c r="J22" s="467">
        <v>45</v>
      </c>
      <c r="K22" s="467"/>
      <c r="L22" s="467">
        <v>45</v>
      </c>
      <c r="M22" s="691">
        <f>H22-I22</f>
        <v>90</v>
      </c>
      <c r="N22" s="697">
        <v>6</v>
      </c>
      <c r="O22" s="698"/>
      <c r="P22" s="117"/>
      <c r="Q22" s="120"/>
      <c r="R22" s="121"/>
      <c r="S22" s="117"/>
      <c r="T22" s="120"/>
      <c r="U22" s="121"/>
      <c r="V22" s="117"/>
      <c r="W22" s="120"/>
      <c r="X22" s="122"/>
      <c r="AA22" s="207" t="b">
        <f t="shared" si="3"/>
        <v>0</v>
      </c>
      <c r="AB22" s="207" t="b">
        <f t="shared" si="4"/>
        <v>1</v>
      </c>
      <c r="AC22" s="207" t="b">
        <f t="shared" si="5"/>
        <v>1</v>
      </c>
      <c r="AD22" s="207" t="b">
        <f t="shared" si="6"/>
        <v>1</v>
      </c>
      <c r="AE22" s="207" t="b">
        <f t="shared" si="7"/>
        <v>1</v>
      </c>
      <c r="AF22" s="207" t="b">
        <f t="shared" si="8"/>
        <v>1</v>
      </c>
      <c r="AG22" s="207" t="b">
        <f t="shared" si="9"/>
        <v>1</v>
      </c>
      <c r="AH22" s="207" t="b">
        <f t="shared" si="10"/>
        <v>1</v>
      </c>
      <c r="AI22" s="207" t="b">
        <f t="shared" si="11"/>
        <v>1</v>
      </c>
      <c r="AJ22" s="207" t="b">
        <f t="shared" si="12"/>
        <v>1</v>
      </c>
      <c r="AK22" s="207" t="b">
        <f t="shared" si="13"/>
        <v>1</v>
      </c>
      <c r="AL22" s="207" t="b">
        <f>ISBLANK(#REF!)</f>
        <v>0</v>
      </c>
    </row>
    <row r="23" spans="1:38" s="206" customFormat="1" ht="18.75" customHeight="1">
      <c r="A23" s="289" t="s">
        <v>292</v>
      </c>
      <c r="B23" s="699" t="s">
        <v>101</v>
      </c>
      <c r="C23" s="1007"/>
      <c r="D23" s="116"/>
      <c r="E23" s="467"/>
      <c r="F23" s="691"/>
      <c r="G23" s="700">
        <v>3.5</v>
      </c>
      <c r="H23" s="701">
        <f>G23*30</f>
        <v>105</v>
      </c>
      <c r="I23" s="702">
        <f>J23+K23+L23</f>
        <v>54</v>
      </c>
      <c r="J23" s="467">
        <v>27</v>
      </c>
      <c r="K23" s="467"/>
      <c r="L23" s="467">
        <v>27</v>
      </c>
      <c r="M23" s="691">
        <f>H23-I23</f>
        <v>51</v>
      </c>
      <c r="N23" s="697"/>
      <c r="O23" s="698">
        <v>6</v>
      </c>
      <c r="P23" s="117"/>
      <c r="Q23" s="120"/>
      <c r="R23" s="121"/>
      <c r="S23" s="117"/>
      <c r="T23" s="120"/>
      <c r="U23" s="121"/>
      <c r="V23" s="117"/>
      <c r="W23" s="120"/>
      <c r="X23" s="122"/>
      <c r="AA23" s="207" t="b">
        <f t="shared" si="3"/>
        <v>1</v>
      </c>
      <c r="AB23" s="207" t="b">
        <f t="shared" si="4"/>
        <v>0</v>
      </c>
      <c r="AC23" s="207" t="b">
        <f t="shared" si="5"/>
        <v>1</v>
      </c>
      <c r="AD23" s="207" t="b">
        <f t="shared" si="6"/>
        <v>1</v>
      </c>
      <c r="AE23" s="207" t="b">
        <f t="shared" si="7"/>
        <v>1</v>
      </c>
      <c r="AF23" s="207" t="b">
        <f t="shared" si="8"/>
        <v>1</v>
      </c>
      <c r="AG23" s="207" t="b">
        <f t="shared" si="9"/>
        <v>1</v>
      </c>
      <c r="AH23" s="207" t="b">
        <f t="shared" si="10"/>
        <v>1</v>
      </c>
      <c r="AI23" s="207" t="b">
        <f t="shared" si="11"/>
        <v>1</v>
      </c>
      <c r="AJ23" s="207" t="b">
        <f t="shared" si="12"/>
        <v>1</v>
      </c>
      <c r="AK23" s="207" t="b">
        <f t="shared" si="13"/>
        <v>1</v>
      </c>
      <c r="AL23" s="207" t="b">
        <f>ISBLANK(#REF!)</f>
        <v>0</v>
      </c>
    </row>
    <row r="24" spans="1:38" s="206" customFormat="1" ht="18.75" customHeight="1">
      <c r="A24" s="289" t="s">
        <v>293</v>
      </c>
      <c r="B24" s="699" t="s">
        <v>101</v>
      </c>
      <c r="C24" s="1007" t="s">
        <v>60</v>
      </c>
      <c r="D24" s="116"/>
      <c r="E24" s="467"/>
      <c r="F24" s="691"/>
      <c r="G24" s="700">
        <v>3</v>
      </c>
      <c r="H24" s="701">
        <f>G24*30</f>
        <v>90</v>
      </c>
      <c r="I24" s="702">
        <f>J24+K24+L24</f>
        <v>54</v>
      </c>
      <c r="J24" s="467">
        <v>27</v>
      </c>
      <c r="K24" s="467"/>
      <c r="L24" s="467">
        <v>27</v>
      </c>
      <c r="M24" s="691">
        <f>H24-I24</f>
        <v>36</v>
      </c>
      <c r="N24" s="697"/>
      <c r="O24" s="698"/>
      <c r="P24" s="117">
        <v>6</v>
      </c>
      <c r="Q24" s="120"/>
      <c r="R24" s="121"/>
      <c r="S24" s="117"/>
      <c r="T24" s="120"/>
      <c r="U24" s="121"/>
      <c r="V24" s="117"/>
      <c r="W24" s="120"/>
      <c r="X24" s="122"/>
      <c r="AA24" s="207" t="b">
        <f t="shared" si="3"/>
        <v>1</v>
      </c>
      <c r="AB24" s="207" t="b">
        <f t="shared" si="4"/>
        <v>1</v>
      </c>
      <c r="AC24" s="207" t="b">
        <f t="shared" si="5"/>
        <v>0</v>
      </c>
      <c r="AD24" s="207" t="b">
        <f t="shared" si="6"/>
        <v>1</v>
      </c>
      <c r="AE24" s="207" t="b">
        <f t="shared" si="7"/>
        <v>1</v>
      </c>
      <c r="AF24" s="207" t="b">
        <f t="shared" si="8"/>
        <v>1</v>
      </c>
      <c r="AG24" s="207" t="b">
        <f t="shared" si="9"/>
        <v>1</v>
      </c>
      <c r="AH24" s="207" t="b">
        <f t="shared" si="10"/>
        <v>1</v>
      </c>
      <c r="AI24" s="207" t="b">
        <f t="shared" si="11"/>
        <v>1</v>
      </c>
      <c r="AJ24" s="207" t="b">
        <f t="shared" si="12"/>
        <v>1</v>
      </c>
      <c r="AK24" s="207" t="b">
        <f t="shared" si="13"/>
        <v>1</v>
      </c>
      <c r="AL24" s="207" t="b">
        <f>ISBLANK(#REF!)</f>
        <v>0</v>
      </c>
    </row>
    <row r="25" spans="1:38" s="80" customFormat="1" ht="15.75">
      <c r="A25" s="290" t="s">
        <v>91</v>
      </c>
      <c r="B25" s="689" t="s">
        <v>185</v>
      </c>
      <c r="C25" s="115"/>
      <c r="D25" s="116">
        <v>1</v>
      </c>
      <c r="E25" s="116"/>
      <c r="F25" s="117"/>
      <c r="G25" s="113">
        <v>3</v>
      </c>
      <c r="H25" s="124">
        <f>G25*30</f>
        <v>90</v>
      </c>
      <c r="I25" s="125">
        <f>J25+K25+L25</f>
        <v>30</v>
      </c>
      <c r="J25" s="126">
        <v>15</v>
      </c>
      <c r="K25" s="116"/>
      <c r="L25" s="126">
        <v>15</v>
      </c>
      <c r="M25" s="127">
        <f>H25-I25</f>
        <v>60</v>
      </c>
      <c r="N25" s="123">
        <v>2</v>
      </c>
      <c r="O25" s="121"/>
      <c r="P25" s="117"/>
      <c r="Q25" s="120"/>
      <c r="R25" s="121"/>
      <c r="S25" s="117"/>
      <c r="T25" s="120"/>
      <c r="U25" s="121"/>
      <c r="V25" s="117"/>
      <c r="W25" s="120"/>
      <c r="X25" s="122"/>
      <c r="AA25" s="205" t="b">
        <f t="shared" si="3"/>
        <v>0</v>
      </c>
      <c r="AB25" s="205" t="b">
        <f t="shared" si="4"/>
        <v>1</v>
      </c>
      <c r="AC25" s="205" t="b">
        <f t="shared" si="5"/>
        <v>1</v>
      </c>
      <c r="AD25" s="205" t="b">
        <f t="shared" si="6"/>
        <v>1</v>
      </c>
      <c r="AE25" s="205" t="b">
        <f t="shared" si="7"/>
        <v>1</v>
      </c>
      <c r="AF25" s="205" t="b">
        <f t="shared" si="8"/>
        <v>1</v>
      </c>
      <c r="AG25" s="205" t="b">
        <f t="shared" si="9"/>
        <v>1</v>
      </c>
      <c r="AH25" s="205" t="b">
        <f t="shared" si="10"/>
        <v>1</v>
      </c>
      <c r="AI25" s="205" t="b">
        <f t="shared" si="11"/>
        <v>1</v>
      </c>
      <c r="AJ25" s="205" t="b">
        <f t="shared" si="12"/>
        <v>1</v>
      </c>
      <c r="AK25" s="205" t="b">
        <f t="shared" si="13"/>
        <v>1</v>
      </c>
      <c r="AL25" s="205" t="b">
        <f>ISBLANK(#REF!)</f>
        <v>0</v>
      </c>
    </row>
    <row r="26" spans="1:38" s="16" customFormat="1" ht="15.75">
      <c r="A26" s="290" t="s">
        <v>92</v>
      </c>
      <c r="B26" s="689" t="s">
        <v>109</v>
      </c>
      <c r="C26" s="115"/>
      <c r="D26" s="116">
        <v>3</v>
      </c>
      <c r="E26" s="116"/>
      <c r="F26" s="117"/>
      <c r="G26" s="113">
        <v>3</v>
      </c>
      <c r="H26" s="124">
        <f>G26*30</f>
        <v>90</v>
      </c>
      <c r="I26" s="125">
        <f>J26+K26+L26</f>
        <v>30</v>
      </c>
      <c r="J26" s="126">
        <v>20</v>
      </c>
      <c r="K26" s="126"/>
      <c r="L26" s="126">
        <v>10</v>
      </c>
      <c r="M26" s="127">
        <f>H26-I26</f>
        <v>60</v>
      </c>
      <c r="N26" s="123"/>
      <c r="O26" s="121"/>
      <c r="P26" s="117"/>
      <c r="Q26" s="120">
        <v>2</v>
      </c>
      <c r="R26" s="121"/>
      <c r="S26" s="117"/>
      <c r="T26" s="120"/>
      <c r="U26" s="121"/>
      <c r="V26" s="117"/>
      <c r="W26" s="120"/>
      <c r="X26" s="122"/>
      <c r="AA26" s="84" t="b">
        <f t="shared" si="3"/>
        <v>1</v>
      </c>
      <c r="AB26" s="84" t="b">
        <f t="shared" si="4"/>
        <v>1</v>
      </c>
      <c r="AC26" s="84" t="b">
        <f t="shared" si="5"/>
        <v>1</v>
      </c>
      <c r="AD26" s="84" t="b">
        <f t="shared" si="6"/>
        <v>0</v>
      </c>
      <c r="AE26" s="84" t="b">
        <f t="shared" si="7"/>
        <v>1</v>
      </c>
      <c r="AF26" s="84" t="b">
        <f t="shared" si="8"/>
        <v>1</v>
      </c>
      <c r="AG26" s="84" t="b">
        <f t="shared" si="9"/>
        <v>1</v>
      </c>
      <c r="AH26" s="84" t="b">
        <f t="shared" si="10"/>
        <v>1</v>
      </c>
      <c r="AI26" s="84" t="b">
        <f t="shared" si="11"/>
        <v>1</v>
      </c>
      <c r="AJ26" s="84" t="b">
        <f t="shared" si="12"/>
        <v>1</v>
      </c>
      <c r="AK26" s="84" t="b">
        <f t="shared" si="13"/>
        <v>1</v>
      </c>
      <c r="AL26" s="84" t="b">
        <f>ISBLANK(#REF!)</f>
        <v>0</v>
      </c>
    </row>
    <row r="27" spans="1:38" s="16" customFormat="1" ht="15.75">
      <c r="A27" s="290" t="s">
        <v>93</v>
      </c>
      <c r="B27" s="689" t="s">
        <v>110</v>
      </c>
      <c r="C27" s="115"/>
      <c r="D27" s="116"/>
      <c r="E27" s="116"/>
      <c r="F27" s="117"/>
      <c r="G27" s="573">
        <f>SUM(G28:G30)</f>
        <v>7.5</v>
      </c>
      <c r="H27" s="124">
        <f>H28+H29+H30</f>
        <v>225</v>
      </c>
      <c r="I27" s="125">
        <f>I28+I29+I30</f>
        <v>99</v>
      </c>
      <c r="J27" s="126">
        <f>J28+J29+J30</f>
        <v>33</v>
      </c>
      <c r="K27" s="126">
        <f>K28+K29+K30</f>
        <v>66</v>
      </c>
      <c r="L27" s="116"/>
      <c r="M27" s="127">
        <f>M28+M29+M30</f>
        <v>126</v>
      </c>
      <c r="N27" s="123"/>
      <c r="O27" s="121"/>
      <c r="P27" s="117"/>
      <c r="Q27" s="120"/>
      <c r="R27" s="121"/>
      <c r="S27" s="117"/>
      <c r="T27" s="120"/>
      <c r="U27" s="121"/>
      <c r="V27" s="117"/>
      <c r="W27" s="120"/>
      <c r="X27" s="122"/>
      <c r="AA27" s="84" t="b">
        <f t="shared" si="3"/>
        <v>1</v>
      </c>
      <c r="AB27" s="84" t="b">
        <f t="shared" si="4"/>
        <v>1</v>
      </c>
      <c r="AC27" s="84" t="b">
        <f t="shared" si="5"/>
        <v>1</v>
      </c>
      <c r="AD27" s="84" t="b">
        <f t="shared" si="6"/>
        <v>1</v>
      </c>
      <c r="AE27" s="84" t="b">
        <f t="shared" si="7"/>
        <v>1</v>
      </c>
      <c r="AF27" s="84" t="b">
        <f t="shared" si="8"/>
        <v>1</v>
      </c>
      <c r="AG27" s="84" t="b">
        <f t="shared" si="9"/>
        <v>1</v>
      </c>
      <c r="AH27" s="84" t="b">
        <f t="shared" si="10"/>
        <v>1</v>
      </c>
      <c r="AI27" s="84" t="b">
        <f t="shared" si="11"/>
        <v>1</v>
      </c>
      <c r="AJ27" s="84" t="b">
        <f t="shared" si="12"/>
        <v>1</v>
      </c>
      <c r="AK27" s="84" t="b">
        <f t="shared" si="13"/>
        <v>1</v>
      </c>
      <c r="AL27" s="84" t="b">
        <f>ISBLANK(#REF!)</f>
        <v>0</v>
      </c>
    </row>
    <row r="28" spans="1:38" s="16" customFormat="1" ht="15.75">
      <c r="A28" s="289" t="s">
        <v>94</v>
      </c>
      <c r="B28" s="699" t="s">
        <v>110</v>
      </c>
      <c r="C28" s="115"/>
      <c r="D28" s="116">
        <v>1</v>
      </c>
      <c r="E28" s="116"/>
      <c r="F28" s="117"/>
      <c r="G28" s="574">
        <v>3.5</v>
      </c>
      <c r="H28" s="119">
        <f>G28*30</f>
        <v>105</v>
      </c>
      <c r="I28" s="120">
        <f>J28+K28+L28</f>
        <v>45</v>
      </c>
      <c r="J28" s="116">
        <v>15</v>
      </c>
      <c r="K28" s="116">
        <v>30</v>
      </c>
      <c r="L28" s="116"/>
      <c r="M28" s="117">
        <f>H28-I28</f>
        <v>60</v>
      </c>
      <c r="N28" s="123">
        <v>3</v>
      </c>
      <c r="O28" s="121"/>
      <c r="P28" s="117"/>
      <c r="Q28" s="120"/>
      <c r="R28" s="121"/>
      <c r="S28" s="117"/>
      <c r="T28" s="120"/>
      <c r="U28" s="121"/>
      <c r="V28" s="117"/>
      <c r="W28" s="120"/>
      <c r="X28" s="122"/>
      <c r="AA28" s="84" t="b">
        <f t="shared" si="3"/>
        <v>0</v>
      </c>
      <c r="AB28" s="84" t="b">
        <f t="shared" si="4"/>
        <v>1</v>
      </c>
      <c r="AC28" s="84" t="b">
        <f t="shared" si="5"/>
        <v>1</v>
      </c>
      <c r="AD28" s="84" t="b">
        <f t="shared" si="6"/>
        <v>1</v>
      </c>
      <c r="AE28" s="84" t="b">
        <f t="shared" si="7"/>
        <v>1</v>
      </c>
      <c r="AF28" s="84" t="b">
        <f t="shared" si="8"/>
        <v>1</v>
      </c>
      <c r="AG28" s="84" t="b">
        <f t="shared" si="9"/>
        <v>1</v>
      </c>
      <c r="AH28" s="84" t="b">
        <f t="shared" si="10"/>
        <v>1</v>
      </c>
      <c r="AI28" s="84" t="b">
        <f t="shared" si="11"/>
        <v>1</v>
      </c>
      <c r="AJ28" s="84" t="b">
        <f t="shared" si="12"/>
        <v>1</v>
      </c>
      <c r="AK28" s="84" t="b">
        <f t="shared" si="13"/>
        <v>1</v>
      </c>
      <c r="AL28" s="84" t="b">
        <f>ISBLANK(#REF!)</f>
        <v>0</v>
      </c>
    </row>
    <row r="29" spans="1:38" s="16" customFormat="1" ht="15.75">
      <c r="A29" s="289" t="s">
        <v>95</v>
      </c>
      <c r="B29" s="699" t="s">
        <v>110</v>
      </c>
      <c r="C29" s="115"/>
      <c r="D29" s="116"/>
      <c r="E29" s="116"/>
      <c r="F29" s="117"/>
      <c r="G29" s="574">
        <v>2</v>
      </c>
      <c r="H29" s="119">
        <f>G29*30</f>
        <v>60</v>
      </c>
      <c r="I29" s="120">
        <f>J29+K29+L29</f>
        <v>27</v>
      </c>
      <c r="J29" s="116">
        <v>9</v>
      </c>
      <c r="K29" s="116">
        <v>18</v>
      </c>
      <c r="L29" s="116"/>
      <c r="M29" s="117">
        <f>H29-I29</f>
        <v>33</v>
      </c>
      <c r="N29" s="123"/>
      <c r="O29" s="121">
        <v>3</v>
      </c>
      <c r="P29" s="117"/>
      <c r="Q29" s="120"/>
      <c r="R29" s="121"/>
      <c r="S29" s="117"/>
      <c r="T29" s="120"/>
      <c r="U29" s="121"/>
      <c r="V29" s="117"/>
      <c r="W29" s="120"/>
      <c r="X29" s="122"/>
      <c r="AA29" s="84" t="b">
        <f t="shared" si="3"/>
        <v>1</v>
      </c>
      <c r="AB29" s="84" t="b">
        <f t="shared" si="4"/>
        <v>0</v>
      </c>
      <c r="AC29" s="84" t="b">
        <f t="shared" si="5"/>
        <v>1</v>
      </c>
      <c r="AD29" s="84" t="b">
        <f t="shared" si="6"/>
        <v>1</v>
      </c>
      <c r="AE29" s="84" t="b">
        <f t="shared" si="7"/>
        <v>1</v>
      </c>
      <c r="AF29" s="84" t="b">
        <f t="shared" si="8"/>
        <v>1</v>
      </c>
      <c r="AG29" s="84" t="b">
        <f t="shared" si="9"/>
        <v>1</v>
      </c>
      <c r="AH29" s="84" t="b">
        <f t="shared" si="10"/>
        <v>1</v>
      </c>
      <c r="AI29" s="84" t="b">
        <f t="shared" si="11"/>
        <v>1</v>
      </c>
      <c r="AJ29" s="84" t="b">
        <f t="shared" si="12"/>
        <v>1</v>
      </c>
      <c r="AK29" s="84" t="b">
        <f t="shared" si="13"/>
        <v>1</v>
      </c>
      <c r="AL29" s="84" t="b">
        <f>ISBLANK(#REF!)</f>
        <v>0</v>
      </c>
    </row>
    <row r="30" spans="1:38" s="16" customFormat="1" ht="15.75">
      <c r="A30" s="289" t="s">
        <v>96</v>
      </c>
      <c r="B30" s="699" t="s">
        <v>110</v>
      </c>
      <c r="C30" s="115" t="s">
        <v>60</v>
      </c>
      <c r="D30" s="116"/>
      <c r="E30" s="116"/>
      <c r="F30" s="117"/>
      <c r="G30" s="118">
        <v>2</v>
      </c>
      <c r="H30" s="119">
        <f>G30*30</f>
        <v>60</v>
      </c>
      <c r="I30" s="120">
        <f>J30+K30+L30</f>
        <v>27</v>
      </c>
      <c r="J30" s="116">
        <v>9</v>
      </c>
      <c r="K30" s="116">
        <v>18</v>
      </c>
      <c r="L30" s="116"/>
      <c r="M30" s="117">
        <f>H30-I30</f>
        <v>33</v>
      </c>
      <c r="N30" s="123"/>
      <c r="O30" s="121"/>
      <c r="P30" s="117">
        <v>3</v>
      </c>
      <c r="Q30" s="120"/>
      <c r="R30" s="121"/>
      <c r="S30" s="117"/>
      <c r="T30" s="120"/>
      <c r="U30" s="121"/>
      <c r="V30" s="117"/>
      <c r="W30" s="120"/>
      <c r="X30" s="122"/>
      <c r="AA30" s="84" t="b">
        <f t="shared" si="3"/>
        <v>1</v>
      </c>
      <c r="AB30" s="84" t="b">
        <f t="shared" si="4"/>
        <v>1</v>
      </c>
      <c r="AC30" s="84" t="b">
        <f t="shared" si="5"/>
        <v>0</v>
      </c>
      <c r="AD30" s="84" t="b">
        <f t="shared" si="6"/>
        <v>1</v>
      </c>
      <c r="AE30" s="84" t="b">
        <f t="shared" si="7"/>
        <v>1</v>
      </c>
      <c r="AF30" s="84" t="b">
        <f t="shared" si="8"/>
        <v>1</v>
      </c>
      <c r="AG30" s="84" t="b">
        <f t="shared" si="9"/>
        <v>1</v>
      </c>
      <c r="AH30" s="84" t="b">
        <f t="shared" si="10"/>
        <v>1</v>
      </c>
      <c r="AI30" s="84" t="b">
        <f t="shared" si="11"/>
        <v>1</v>
      </c>
      <c r="AJ30" s="84" t="b">
        <f t="shared" si="12"/>
        <v>1</v>
      </c>
      <c r="AK30" s="84" t="b">
        <f t="shared" si="13"/>
        <v>1</v>
      </c>
      <c r="AL30" s="84" t="b">
        <f>ISBLANK(#REF!)</f>
        <v>0</v>
      </c>
    </row>
    <row r="31" spans="1:38" s="16" customFormat="1" ht="31.5">
      <c r="A31" s="289" t="s">
        <v>97</v>
      </c>
      <c r="B31" s="689" t="s">
        <v>112</v>
      </c>
      <c r="C31" s="115"/>
      <c r="D31" s="116"/>
      <c r="E31" s="116"/>
      <c r="F31" s="117"/>
      <c r="G31" s="573">
        <f>SUM(G32:G34)</f>
        <v>9</v>
      </c>
      <c r="H31" s="124">
        <f>H32+H33+H34</f>
        <v>270</v>
      </c>
      <c r="I31" s="125">
        <f>I32+I33+I34</f>
        <v>123</v>
      </c>
      <c r="J31" s="126">
        <f>J32+J33+J34</f>
        <v>30</v>
      </c>
      <c r="K31" s="116"/>
      <c r="L31" s="126">
        <f>L32+L33+L34</f>
        <v>93</v>
      </c>
      <c r="M31" s="127">
        <f>M32+M33+M34</f>
        <v>147</v>
      </c>
      <c r="N31" s="123"/>
      <c r="O31" s="121"/>
      <c r="P31" s="117"/>
      <c r="Q31" s="120"/>
      <c r="R31" s="121"/>
      <c r="S31" s="117"/>
      <c r="T31" s="120"/>
      <c r="U31" s="121"/>
      <c r="V31" s="117"/>
      <c r="W31" s="120"/>
      <c r="X31" s="122"/>
      <c r="AA31" s="84" t="b">
        <f t="shared" si="3"/>
        <v>1</v>
      </c>
      <c r="AB31" s="84" t="b">
        <f t="shared" si="4"/>
        <v>1</v>
      </c>
      <c r="AC31" s="84" t="b">
        <f t="shared" si="5"/>
        <v>1</v>
      </c>
      <c r="AD31" s="84" t="b">
        <f t="shared" si="6"/>
        <v>1</v>
      </c>
      <c r="AE31" s="84" t="b">
        <f t="shared" si="7"/>
        <v>1</v>
      </c>
      <c r="AF31" s="84" t="b">
        <f t="shared" si="8"/>
        <v>1</v>
      </c>
      <c r="AG31" s="84" t="b">
        <f t="shared" si="9"/>
        <v>1</v>
      </c>
      <c r="AH31" s="84" t="b">
        <f t="shared" si="10"/>
        <v>1</v>
      </c>
      <c r="AI31" s="84" t="b">
        <f t="shared" si="11"/>
        <v>1</v>
      </c>
      <c r="AJ31" s="84" t="b">
        <f t="shared" si="12"/>
        <v>1</v>
      </c>
      <c r="AK31" s="84" t="b">
        <f t="shared" si="13"/>
        <v>1</v>
      </c>
      <c r="AL31" s="84" t="b">
        <f>ISBLANK(#REF!)</f>
        <v>0</v>
      </c>
    </row>
    <row r="32" spans="1:38" s="16" customFormat="1" ht="31.5">
      <c r="A32" s="289" t="s">
        <v>228</v>
      </c>
      <c r="B32" s="699" t="s">
        <v>112</v>
      </c>
      <c r="C32" s="115">
        <v>1</v>
      </c>
      <c r="D32" s="116"/>
      <c r="E32" s="116"/>
      <c r="F32" s="117"/>
      <c r="G32" s="574">
        <v>4.5</v>
      </c>
      <c r="H32" s="119">
        <f>G32*30</f>
        <v>135</v>
      </c>
      <c r="I32" s="120">
        <f>J32+K32+L32</f>
        <v>60</v>
      </c>
      <c r="J32" s="116">
        <v>30</v>
      </c>
      <c r="K32" s="116"/>
      <c r="L32" s="116">
        <v>30</v>
      </c>
      <c r="M32" s="117">
        <f>H32-I32</f>
        <v>75</v>
      </c>
      <c r="N32" s="123">
        <v>4</v>
      </c>
      <c r="O32" s="121"/>
      <c r="P32" s="117"/>
      <c r="Q32" s="120"/>
      <c r="R32" s="121"/>
      <c r="S32" s="117"/>
      <c r="T32" s="120"/>
      <c r="U32" s="121"/>
      <c r="V32" s="117"/>
      <c r="W32" s="120"/>
      <c r="X32" s="122"/>
      <c r="AA32" s="84" t="b">
        <f t="shared" si="3"/>
        <v>0</v>
      </c>
      <c r="AB32" s="84" t="b">
        <f t="shared" si="4"/>
        <v>1</v>
      </c>
      <c r="AC32" s="84" t="b">
        <f t="shared" si="5"/>
        <v>1</v>
      </c>
      <c r="AD32" s="84" t="b">
        <f t="shared" si="6"/>
        <v>1</v>
      </c>
      <c r="AE32" s="84" t="b">
        <f t="shared" si="7"/>
        <v>1</v>
      </c>
      <c r="AF32" s="84" t="b">
        <f t="shared" si="8"/>
        <v>1</v>
      </c>
      <c r="AG32" s="84" t="b">
        <f t="shared" si="9"/>
        <v>1</v>
      </c>
      <c r="AH32" s="84" t="b">
        <f t="shared" si="10"/>
        <v>1</v>
      </c>
      <c r="AI32" s="84" t="b">
        <f t="shared" si="11"/>
        <v>1</v>
      </c>
      <c r="AJ32" s="84" t="b">
        <f t="shared" si="12"/>
        <v>1</v>
      </c>
      <c r="AK32" s="84" t="b">
        <f t="shared" si="13"/>
        <v>1</v>
      </c>
      <c r="AL32" s="84" t="b">
        <f>ISBLANK(#REF!)</f>
        <v>0</v>
      </c>
    </row>
    <row r="33" spans="1:38" s="16" customFormat="1" ht="31.5">
      <c r="A33" s="289" t="s">
        <v>229</v>
      </c>
      <c r="B33" s="699" t="s">
        <v>112</v>
      </c>
      <c r="C33" s="115"/>
      <c r="D33" s="116"/>
      <c r="E33" s="116"/>
      <c r="F33" s="117"/>
      <c r="G33" s="574">
        <v>2.5</v>
      </c>
      <c r="H33" s="119">
        <f>G33*30</f>
        <v>75</v>
      </c>
      <c r="I33" s="120">
        <f>J33+K33+L33</f>
        <v>36</v>
      </c>
      <c r="J33" s="116"/>
      <c r="K33" s="116"/>
      <c r="L33" s="116">
        <v>36</v>
      </c>
      <c r="M33" s="117">
        <f>H33-I33</f>
        <v>39</v>
      </c>
      <c r="N33" s="123"/>
      <c r="O33" s="121">
        <v>4</v>
      </c>
      <c r="P33" s="117"/>
      <c r="Q33" s="120"/>
      <c r="R33" s="121"/>
      <c r="S33" s="117"/>
      <c r="T33" s="120"/>
      <c r="U33" s="121"/>
      <c r="V33" s="117"/>
      <c r="W33" s="120"/>
      <c r="X33" s="122"/>
      <c r="AA33" s="84" t="b">
        <f t="shared" si="3"/>
        <v>1</v>
      </c>
      <c r="AB33" s="84" t="b">
        <f t="shared" si="4"/>
        <v>0</v>
      </c>
      <c r="AC33" s="84" t="b">
        <f t="shared" si="5"/>
        <v>1</v>
      </c>
      <c r="AD33" s="84" t="b">
        <f t="shared" si="6"/>
        <v>1</v>
      </c>
      <c r="AE33" s="84" t="b">
        <f t="shared" si="7"/>
        <v>1</v>
      </c>
      <c r="AF33" s="84" t="b">
        <f t="shared" si="8"/>
        <v>1</v>
      </c>
      <c r="AG33" s="84" t="b">
        <f t="shared" si="9"/>
        <v>1</v>
      </c>
      <c r="AH33" s="84" t="b">
        <f t="shared" si="10"/>
        <v>1</v>
      </c>
      <c r="AI33" s="84" t="b">
        <f t="shared" si="11"/>
        <v>1</v>
      </c>
      <c r="AJ33" s="84" t="b">
        <f t="shared" si="12"/>
        <v>1</v>
      </c>
      <c r="AK33" s="84" t="b">
        <f t="shared" si="13"/>
        <v>1</v>
      </c>
      <c r="AL33" s="84" t="b">
        <f>ISBLANK(#REF!)</f>
        <v>0</v>
      </c>
    </row>
    <row r="34" spans="1:38" s="16" customFormat="1" ht="29.25" customHeight="1">
      <c r="A34" s="289" t="s">
        <v>230</v>
      </c>
      <c r="B34" s="699" t="s">
        <v>112</v>
      </c>
      <c r="C34" s="115"/>
      <c r="D34" s="116" t="s">
        <v>60</v>
      </c>
      <c r="E34" s="116"/>
      <c r="F34" s="117"/>
      <c r="G34" s="118">
        <v>2</v>
      </c>
      <c r="H34" s="119">
        <f>G34*30</f>
        <v>60</v>
      </c>
      <c r="I34" s="120">
        <f>J34+K34+L34</f>
        <v>27</v>
      </c>
      <c r="J34" s="116"/>
      <c r="K34" s="116"/>
      <c r="L34" s="116">
        <v>27</v>
      </c>
      <c r="M34" s="117">
        <f>H34-I34</f>
        <v>33</v>
      </c>
      <c r="N34" s="123"/>
      <c r="O34" s="121"/>
      <c r="P34" s="117">
        <v>3</v>
      </c>
      <c r="Q34" s="120"/>
      <c r="R34" s="121"/>
      <c r="S34" s="117"/>
      <c r="T34" s="120"/>
      <c r="U34" s="121"/>
      <c r="V34" s="117"/>
      <c r="W34" s="120"/>
      <c r="X34" s="122"/>
      <c r="AA34" s="84" t="b">
        <f t="shared" si="3"/>
        <v>1</v>
      </c>
      <c r="AB34" s="84" t="b">
        <f t="shared" si="4"/>
        <v>1</v>
      </c>
      <c r="AC34" s="84" t="b">
        <f t="shared" si="5"/>
        <v>0</v>
      </c>
      <c r="AD34" s="84" t="b">
        <f t="shared" si="6"/>
        <v>1</v>
      </c>
      <c r="AE34" s="84" t="b">
        <f t="shared" si="7"/>
        <v>1</v>
      </c>
      <c r="AF34" s="84" t="b">
        <f t="shared" si="8"/>
        <v>1</v>
      </c>
      <c r="AG34" s="84" t="b">
        <f t="shared" si="9"/>
        <v>1</v>
      </c>
      <c r="AH34" s="84" t="b">
        <f t="shared" si="10"/>
        <v>1</v>
      </c>
      <c r="AI34" s="84" t="b">
        <f t="shared" si="11"/>
        <v>1</v>
      </c>
      <c r="AJ34" s="84" t="b">
        <f t="shared" si="12"/>
        <v>1</v>
      </c>
      <c r="AK34" s="84" t="b">
        <f t="shared" si="13"/>
        <v>1</v>
      </c>
      <c r="AL34" s="84" t="b">
        <f>ISBLANK(#REF!)</f>
        <v>0</v>
      </c>
    </row>
    <row r="35" spans="1:38" s="16" customFormat="1" ht="15.75">
      <c r="A35" s="289" t="s">
        <v>102</v>
      </c>
      <c r="B35" s="689" t="s">
        <v>117</v>
      </c>
      <c r="C35" s="703"/>
      <c r="D35" s="467"/>
      <c r="E35" s="467"/>
      <c r="F35" s="691"/>
      <c r="G35" s="573">
        <v>5</v>
      </c>
      <c r="H35" s="693">
        <f aca="true" t="shared" si="14" ref="H35:M35">H36+H37</f>
        <v>150</v>
      </c>
      <c r="I35" s="694">
        <f t="shared" si="14"/>
        <v>96</v>
      </c>
      <c r="J35" s="695">
        <f t="shared" si="14"/>
        <v>48</v>
      </c>
      <c r="K35" s="695"/>
      <c r="L35" s="695">
        <f t="shared" si="14"/>
        <v>48</v>
      </c>
      <c r="M35" s="704">
        <f t="shared" si="14"/>
        <v>54</v>
      </c>
      <c r="N35" s="705"/>
      <c r="O35" s="698"/>
      <c r="P35" s="117"/>
      <c r="Q35" s="702"/>
      <c r="R35" s="121"/>
      <c r="S35" s="117"/>
      <c r="T35" s="120"/>
      <c r="U35" s="121"/>
      <c r="V35" s="117"/>
      <c r="W35" s="120"/>
      <c r="X35" s="122"/>
      <c r="AA35" s="84" t="b">
        <f t="shared" si="3"/>
        <v>1</v>
      </c>
      <c r="AB35" s="84" t="b">
        <f t="shared" si="4"/>
        <v>1</v>
      </c>
      <c r="AC35" s="84" t="b">
        <f t="shared" si="5"/>
        <v>1</v>
      </c>
      <c r="AD35" s="84" t="b">
        <f t="shared" si="6"/>
        <v>1</v>
      </c>
      <c r="AE35" s="84" t="b">
        <f t="shared" si="7"/>
        <v>1</v>
      </c>
      <c r="AF35" s="84" t="b">
        <f t="shared" si="8"/>
        <v>1</v>
      </c>
      <c r="AG35" s="84" t="b">
        <f t="shared" si="9"/>
        <v>1</v>
      </c>
      <c r="AH35" s="84" t="b">
        <f t="shared" si="10"/>
        <v>1</v>
      </c>
      <c r="AI35" s="84" t="b">
        <f t="shared" si="11"/>
        <v>1</v>
      </c>
      <c r="AJ35" s="84" t="b">
        <f t="shared" si="12"/>
        <v>1</v>
      </c>
      <c r="AK35" s="84" t="b">
        <f t="shared" si="13"/>
        <v>1</v>
      </c>
      <c r="AL35" s="84" t="b">
        <f>ISBLANK(#REF!)</f>
        <v>0</v>
      </c>
    </row>
    <row r="36" spans="1:38" s="16" customFormat="1" ht="15.75">
      <c r="A36" s="289" t="s">
        <v>209</v>
      </c>
      <c r="B36" s="699" t="s">
        <v>117</v>
      </c>
      <c r="C36" s="703"/>
      <c r="D36" s="467" t="s">
        <v>60</v>
      </c>
      <c r="E36" s="467"/>
      <c r="F36" s="691"/>
      <c r="G36" s="574">
        <v>2</v>
      </c>
      <c r="H36" s="701">
        <f>G36*30</f>
        <v>60</v>
      </c>
      <c r="I36" s="702">
        <f>J36+K36+L36</f>
        <v>36</v>
      </c>
      <c r="J36" s="467">
        <v>18</v>
      </c>
      <c r="K36" s="467"/>
      <c r="L36" s="467">
        <v>18</v>
      </c>
      <c r="M36" s="691">
        <f>H36-I36</f>
        <v>24</v>
      </c>
      <c r="N36" s="697"/>
      <c r="O36" s="698"/>
      <c r="P36" s="117">
        <v>4</v>
      </c>
      <c r="Q36" s="702"/>
      <c r="R36" s="121"/>
      <c r="S36" s="117"/>
      <c r="T36" s="120"/>
      <c r="U36" s="121"/>
      <c r="V36" s="117"/>
      <c r="W36" s="120"/>
      <c r="X36" s="122"/>
      <c r="AA36" s="84" t="b">
        <f t="shared" si="3"/>
        <v>1</v>
      </c>
      <c r="AB36" s="84" t="b">
        <f t="shared" si="4"/>
        <v>1</v>
      </c>
      <c r="AC36" s="84" t="b">
        <f t="shared" si="5"/>
        <v>0</v>
      </c>
      <c r="AD36" s="84" t="b">
        <f t="shared" si="6"/>
        <v>1</v>
      </c>
      <c r="AE36" s="84" t="b">
        <f t="shared" si="7"/>
        <v>1</v>
      </c>
      <c r="AF36" s="84" t="b">
        <f t="shared" si="8"/>
        <v>1</v>
      </c>
      <c r="AG36" s="84" t="b">
        <f t="shared" si="9"/>
        <v>1</v>
      </c>
      <c r="AH36" s="84" t="b">
        <f t="shared" si="10"/>
        <v>1</v>
      </c>
      <c r="AI36" s="84" t="b">
        <f t="shared" si="11"/>
        <v>1</v>
      </c>
      <c r="AJ36" s="84" t="b">
        <f t="shared" si="12"/>
        <v>1</v>
      </c>
      <c r="AK36" s="84" t="b">
        <f t="shared" si="13"/>
        <v>1</v>
      </c>
      <c r="AL36" s="84" t="b">
        <f>ISBLANK(#REF!)</f>
        <v>0</v>
      </c>
    </row>
    <row r="37" spans="1:38" s="16" customFormat="1" ht="15.75">
      <c r="A37" s="289" t="s">
        <v>210</v>
      </c>
      <c r="B37" s="699" t="s">
        <v>117</v>
      </c>
      <c r="C37" s="703">
        <v>3</v>
      </c>
      <c r="D37" s="706"/>
      <c r="E37" s="467"/>
      <c r="F37" s="691"/>
      <c r="G37" s="574">
        <v>3</v>
      </c>
      <c r="H37" s="701">
        <f>G37*30</f>
        <v>90</v>
      </c>
      <c r="I37" s="702">
        <f>J37+K37+L37</f>
        <v>60</v>
      </c>
      <c r="J37" s="467">
        <v>30</v>
      </c>
      <c r="K37" s="467"/>
      <c r="L37" s="467">
        <v>30</v>
      </c>
      <c r="M37" s="691">
        <f>H37-I37</f>
        <v>30</v>
      </c>
      <c r="N37" s="697"/>
      <c r="O37" s="698"/>
      <c r="P37" s="117"/>
      <c r="Q37" s="702">
        <v>4</v>
      </c>
      <c r="R37" s="121"/>
      <c r="S37" s="117"/>
      <c r="T37" s="120"/>
      <c r="U37" s="121"/>
      <c r="V37" s="117"/>
      <c r="W37" s="120"/>
      <c r="X37" s="122"/>
      <c r="AA37" s="84" t="b">
        <f t="shared" si="3"/>
        <v>1</v>
      </c>
      <c r="AB37" s="84" t="b">
        <f t="shared" si="4"/>
        <v>1</v>
      </c>
      <c r="AC37" s="84" t="b">
        <f t="shared" si="5"/>
        <v>1</v>
      </c>
      <c r="AD37" s="84" t="b">
        <f t="shared" si="6"/>
        <v>0</v>
      </c>
      <c r="AE37" s="84" t="b">
        <f t="shared" si="7"/>
        <v>1</v>
      </c>
      <c r="AF37" s="84" t="b">
        <f t="shared" si="8"/>
        <v>1</v>
      </c>
      <c r="AG37" s="84" t="b">
        <f t="shared" si="9"/>
        <v>1</v>
      </c>
      <c r="AH37" s="84" t="b">
        <f t="shared" si="10"/>
        <v>1</v>
      </c>
      <c r="AI37" s="84" t="b">
        <f t="shared" si="11"/>
        <v>1</v>
      </c>
      <c r="AJ37" s="84" t="b">
        <f t="shared" si="12"/>
        <v>1</v>
      </c>
      <c r="AK37" s="84" t="b">
        <f t="shared" si="13"/>
        <v>1</v>
      </c>
      <c r="AL37" s="84" t="b">
        <f>ISBLANK(#REF!)</f>
        <v>0</v>
      </c>
    </row>
    <row r="38" spans="1:38" s="16" customFormat="1" ht="15.75">
      <c r="A38" s="289" t="s">
        <v>103</v>
      </c>
      <c r="B38" s="689" t="s">
        <v>119</v>
      </c>
      <c r="C38" s="115"/>
      <c r="D38" s="116"/>
      <c r="E38" s="116"/>
      <c r="F38" s="117"/>
      <c r="G38" s="113">
        <f>G39+G40+G41</f>
        <v>11</v>
      </c>
      <c r="H38" s="124">
        <f aca="true" t="shared" si="15" ref="H38:M38">H39+H40+H41</f>
        <v>330</v>
      </c>
      <c r="I38" s="125">
        <f t="shared" si="15"/>
        <v>165</v>
      </c>
      <c r="J38" s="126">
        <f t="shared" si="15"/>
        <v>99</v>
      </c>
      <c r="K38" s="126">
        <f t="shared" si="15"/>
        <v>33</v>
      </c>
      <c r="L38" s="126">
        <f t="shared" si="15"/>
        <v>33</v>
      </c>
      <c r="M38" s="127">
        <f t="shared" si="15"/>
        <v>165</v>
      </c>
      <c r="N38" s="123"/>
      <c r="O38" s="121"/>
      <c r="P38" s="117"/>
      <c r="Q38" s="120"/>
      <c r="R38" s="121"/>
      <c r="S38" s="117"/>
      <c r="T38" s="120"/>
      <c r="U38" s="121"/>
      <c r="V38" s="117"/>
      <c r="W38" s="120"/>
      <c r="X38" s="122"/>
      <c r="AA38" s="84" t="b">
        <f t="shared" si="3"/>
        <v>1</v>
      </c>
      <c r="AB38" s="84" t="b">
        <f t="shared" si="4"/>
        <v>1</v>
      </c>
      <c r="AC38" s="84" t="b">
        <f t="shared" si="5"/>
        <v>1</v>
      </c>
      <c r="AD38" s="84" t="b">
        <f t="shared" si="6"/>
        <v>1</v>
      </c>
      <c r="AE38" s="84" t="b">
        <f t="shared" si="7"/>
        <v>1</v>
      </c>
      <c r="AF38" s="84" t="b">
        <f t="shared" si="8"/>
        <v>1</v>
      </c>
      <c r="AG38" s="84" t="b">
        <f t="shared" si="9"/>
        <v>1</v>
      </c>
      <c r="AH38" s="84" t="b">
        <f t="shared" si="10"/>
        <v>1</v>
      </c>
      <c r="AI38" s="84" t="b">
        <f t="shared" si="11"/>
        <v>1</v>
      </c>
      <c r="AJ38" s="84" t="b">
        <f t="shared" si="12"/>
        <v>1</v>
      </c>
      <c r="AK38" s="84" t="b">
        <f t="shared" si="13"/>
        <v>1</v>
      </c>
      <c r="AL38" s="84" t="b">
        <f>ISBLANK(#REF!)</f>
        <v>0</v>
      </c>
    </row>
    <row r="39" spans="1:38" s="16" customFormat="1" ht="15.75">
      <c r="A39" s="289" t="s">
        <v>104</v>
      </c>
      <c r="B39" s="699" t="s">
        <v>119</v>
      </c>
      <c r="C39" s="115"/>
      <c r="D39" s="116"/>
      <c r="E39" s="116"/>
      <c r="F39" s="117"/>
      <c r="G39" s="118">
        <v>3</v>
      </c>
      <c r="H39" s="119">
        <f>G39*30</f>
        <v>90</v>
      </c>
      <c r="I39" s="120">
        <f>J39+K39+L39</f>
        <v>45</v>
      </c>
      <c r="J39" s="116">
        <v>27</v>
      </c>
      <c r="K39" s="116">
        <v>9</v>
      </c>
      <c r="L39" s="116">
        <v>9</v>
      </c>
      <c r="M39" s="117">
        <f>H39-I39</f>
        <v>45</v>
      </c>
      <c r="N39" s="123"/>
      <c r="O39" s="121">
        <v>5</v>
      </c>
      <c r="P39" s="117"/>
      <c r="Q39" s="120"/>
      <c r="R39" s="121"/>
      <c r="S39" s="117"/>
      <c r="T39" s="120"/>
      <c r="U39" s="121"/>
      <c r="V39" s="117"/>
      <c r="W39" s="120"/>
      <c r="X39" s="122"/>
      <c r="AA39" s="84" t="b">
        <f t="shared" si="3"/>
        <v>1</v>
      </c>
      <c r="AB39" s="84" t="b">
        <f t="shared" si="4"/>
        <v>0</v>
      </c>
      <c r="AC39" s="84" t="b">
        <f t="shared" si="5"/>
        <v>1</v>
      </c>
      <c r="AD39" s="84" t="b">
        <f t="shared" si="6"/>
        <v>1</v>
      </c>
      <c r="AE39" s="84" t="b">
        <f t="shared" si="7"/>
        <v>1</v>
      </c>
      <c r="AF39" s="84" t="b">
        <f t="shared" si="8"/>
        <v>1</v>
      </c>
      <c r="AG39" s="84" t="b">
        <f t="shared" si="9"/>
        <v>1</v>
      </c>
      <c r="AH39" s="84" t="b">
        <f t="shared" si="10"/>
        <v>1</v>
      </c>
      <c r="AI39" s="84" t="b">
        <f t="shared" si="11"/>
        <v>1</v>
      </c>
      <c r="AJ39" s="84" t="b">
        <f t="shared" si="12"/>
        <v>1</v>
      </c>
      <c r="AK39" s="84" t="b">
        <f t="shared" si="13"/>
        <v>1</v>
      </c>
      <c r="AL39" s="84" t="b">
        <f>ISBLANK(#REF!)</f>
        <v>0</v>
      </c>
    </row>
    <row r="40" spans="1:38" s="16" customFormat="1" ht="15.75">
      <c r="A40" s="289" t="s">
        <v>105</v>
      </c>
      <c r="B40" s="699" t="s">
        <v>119</v>
      </c>
      <c r="C40" s="115" t="s">
        <v>60</v>
      </c>
      <c r="D40" s="116"/>
      <c r="E40" s="116"/>
      <c r="F40" s="117"/>
      <c r="G40" s="118">
        <v>3</v>
      </c>
      <c r="H40" s="119">
        <f>G40*30</f>
        <v>90</v>
      </c>
      <c r="I40" s="120">
        <f>J40+K40+L40</f>
        <v>45</v>
      </c>
      <c r="J40" s="116">
        <v>27</v>
      </c>
      <c r="K40" s="116">
        <v>9</v>
      </c>
      <c r="L40" s="116">
        <v>9</v>
      </c>
      <c r="M40" s="117">
        <f>H40-I40</f>
        <v>45</v>
      </c>
      <c r="N40" s="123"/>
      <c r="O40" s="121"/>
      <c r="P40" s="117">
        <v>5</v>
      </c>
      <c r="Q40" s="120"/>
      <c r="R40" s="121"/>
      <c r="S40" s="117"/>
      <c r="T40" s="120"/>
      <c r="U40" s="121"/>
      <c r="V40" s="117"/>
      <c r="W40" s="120"/>
      <c r="X40" s="122"/>
      <c r="AA40" s="84" t="b">
        <f t="shared" si="3"/>
        <v>1</v>
      </c>
      <c r="AB40" s="84" t="b">
        <f t="shared" si="4"/>
        <v>1</v>
      </c>
      <c r="AC40" s="84" t="b">
        <f t="shared" si="5"/>
        <v>0</v>
      </c>
      <c r="AD40" s="84" t="b">
        <f t="shared" si="6"/>
        <v>1</v>
      </c>
      <c r="AE40" s="84" t="b">
        <f t="shared" si="7"/>
        <v>1</v>
      </c>
      <c r="AF40" s="84" t="b">
        <f t="shared" si="8"/>
        <v>1</v>
      </c>
      <c r="AG40" s="84" t="b">
        <f t="shared" si="9"/>
        <v>1</v>
      </c>
      <c r="AH40" s="84" t="b">
        <f t="shared" si="10"/>
        <v>1</v>
      </c>
      <c r="AI40" s="84" t="b">
        <f t="shared" si="11"/>
        <v>1</v>
      </c>
      <c r="AJ40" s="84" t="b">
        <f t="shared" si="12"/>
        <v>1</v>
      </c>
      <c r="AK40" s="84" t="b">
        <f t="shared" si="13"/>
        <v>1</v>
      </c>
      <c r="AL40" s="84" t="b">
        <f>ISBLANK(#REF!)</f>
        <v>0</v>
      </c>
    </row>
    <row r="41" spans="1:38" s="16" customFormat="1" ht="15.75">
      <c r="A41" s="289" t="s">
        <v>106</v>
      </c>
      <c r="B41" s="699" t="s">
        <v>119</v>
      </c>
      <c r="C41" s="115">
        <v>3</v>
      </c>
      <c r="D41" s="116"/>
      <c r="E41" s="116"/>
      <c r="F41" s="117"/>
      <c r="G41" s="118">
        <v>5</v>
      </c>
      <c r="H41" s="119">
        <f>G41*30</f>
        <v>150</v>
      </c>
      <c r="I41" s="120">
        <f>J41+K41+L41</f>
        <v>75</v>
      </c>
      <c r="J41" s="116">
        <v>45</v>
      </c>
      <c r="K41" s="116">
        <v>15</v>
      </c>
      <c r="L41" s="116">
        <v>15</v>
      </c>
      <c r="M41" s="117">
        <f>H41-I41</f>
        <v>75</v>
      </c>
      <c r="N41" s="123"/>
      <c r="O41" s="121"/>
      <c r="P41" s="117"/>
      <c r="Q41" s="120">
        <v>5</v>
      </c>
      <c r="R41" s="121"/>
      <c r="S41" s="117"/>
      <c r="T41" s="120"/>
      <c r="U41" s="121"/>
      <c r="V41" s="117"/>
      <c r="W41" s="120"/>
      <c r="X41" s="122"/>
      <c r="AA41" s="84" t="b">
        <f t="shared" si="3"/>
        <v>1</v>
      </c>
      <c r="AB41" s="84" t="b">
        <f t="shared" si="4"/>
        <v>1</v>
      </c>
      <c r="AC41" s="84" t="b">
        <f t="shared" si="5"/>
        <v>1</v>
      </c>
      <c r="AD41" s="84" t="b">
        <f t="shared" si="6"/>
        <v>0</v>
      </c>
      <c r="AE41" s="84" t="b">
        <f t="shared" si="7"/>
        <v>1</v>
      </c>
      <c r="AF41" s="84" t="b">
        <f t="shared" si="8"/>
        <v>1</v>
      </c>
      <c r="AG41" s="84" t="b">
        <f t="shared" si="9"/>
        <v>1</v>
      </c>
      <c r="AH41" s="84" t="b">
        <f t="shared" si="10"/>
        <v>1</v>
      </c>
      <c r="AI41" s="84" t="b">
        <f t="shared" si="11"/>
        <v>1</v>
      </c>
      <c r="AJ41" s="84" t="b">
        <f t="shared" si="12"/>
        <v>1</v>
      </c>
      <c r="AK41" s="84" t="b">
        <f t="shared" si="13"/>
        <v>1</v>
      </c>
      <c r="AL41" s="84" t="b">
        <f>ISBLANK(#REF!)</f>
        <v>0</v>
      </c>
    </row>
    <row r="42" spans="1:38" s="16" customFormat="1" ht="16.5" thickBot="1">
      <c r="A42" s="288" t="s">
        <v>107</v>
      </c>
      <c r="B42" s="707" t="s">
        <v>120</v>
      </c>
      <c r="C42" s="128">
        <v>1</v>
      </c>
      <c r="D42" s="129"/>
      <c r="E42" s="129"/>
      <c r="F42" s="130"/>
      <c r="G42" s="131">
        <v>5</v>
      </c>
      <c r="H42" s="132">
        <f>G42*30</f>
        <v>150</v>
      </c>
      <c r="I42" s="133">
        <f>J42+K42+L42</f>
        <v>75</v>
      </c>
      <c r="J42" s="134">
        <v>45</v>
      </c>
      <c r="K42" s="134">
        <v>30</v>
      </c>
      <c r="L42" s="129"/>
      <c r="M42" s="135">
        <f>H42-I42</f>
        <v>75</v>
      </c>
      <c r="N42" s="123">
        <v>5</v>
      </c>
      <c r="O42" s="121"/>
      <c r="P42" s="117"/>
      <c r="Q42" s="120"/>
      <c r="R42" s="121"/>
      <c r="S42" s="117"/>
      <c r="T42" s="120"/>
      <c r="U42" s="121"/>
      <c r="V42" s="117"/>
      <c r="W42" s="120"/>
      <c r="X42" s="122"/>
      <c r="AA42" s="84" t="b">
        <f t="shared" si="3"/>
        <v>0</v>
      </c>
      <c r="AB42" s="84" t="b">
        <f t="shared" si="4"/>
        <v>1</v>
      </c>
      <c r="AC42" s="84" t="b">
        <f t="shared" si="5"/>
        <v>1</v>
      </c>
      <c r="AD42" s="84" t="b">
        <f t="shared" si="6"/>
        <v>1</v>
      </c>
      <c r="AE42" s="84" t="b">
        <f t="shared" si="7"/>
        <v>1</v>
      </c>
      <c r="AF42" s="84" t="b">
        <f t="shared" si="8"/>
        <v>1</v>
      </c>
      <c r="AG42" s="84" t="b">
        <f t="shared" si="9"/>
        <v>1</v>
      </c>
      <c r="AH42" s="84" t="b">
        <f t="shared" si="10"/>
        <v>1</v>
      </c>
      <c r="AI42" s="84" t="b">
        <f t="shared" si="11"/>
        <v>1</v>
      </c>
      <c r="AJ42" s="84" t="b">
        <f t="shared" si="12"/>
        <v>1</v>
      </c>
      <c r="AK42" s="84" t="b">
        <f t="shared" si="13"/>
        <v>1</v>
      </c>
      <c r="AL42" s="84" t="b">
        <f>ISBLANK(#REF!)</f>
        <v>0</v>
      </c>
    </row>
    <row r="43" spans="1:39" s="14" customFormat="1" ht="19.5" customHeight="1" thickBot="1">
      <c r="A43" s="1031" t="s">
        <v>78</v>
      </c>
      <c r="B43" s="1032"/>
      <c r="C43" s="1032"/>
      <c r="D43" s="1032"/>
      <c r="E43" s="1032"/>
      <c r="F43" s="1033"/>
      <c r="G43" s="35">
        <f>G11+G16+G19+G20+G21+G25+G27+G31+G38+G42+G35+G26</f>
        <v>73</v>
      </c>
      <c r="H43" s="431">
        <f aca="true" t="shared" si="16" ref="H43:M43">H11+H16+H18+H19+H20+H21+H25+H27+H31+H38+H42+H36+H37+H26</f>
        <v>2265</v>
      </c>
      <c r="I43" s="431">
        <f t="shared" si="16"/>
        <v>1065</v>
      </c>
      <c r="J43" s="431">
        <f t="shared" si="16"/>
        <v>479</v>
      </c>
      <c r="K43" s="431">
        <f t="shared" si="16"/>
        <v>129</v>
      </c>
      <c r="L43" s="431">
        <f t="shared" si="16"/>
        <v>465</v>
      </c>
      <c r="M43" s="431">
        <f t="shared" si="16"/>
        <v>1200</v>
      </c>
      <c r="N43" s="440">
        <f>SUM(N11:N42)</f>
        <v>24</v>
      </c>
      <c r="O43" s="441">
        <f>SUM(O11:O42)</f>
        <v>23</v>
      </c>
      <c r="P43" s="442">
        <f>SUM(P11:P42)</f>
        <v>26</v>
      </c>
      <c r="Q43" s="440">
        <f>SUM(Q11:Q42)</f>
        <v>14</v>
      </c>
      <c r="R43" s="440">
        <f aca="true" t="shared" si="17" ref="R43:X43">SUM(R11:R42)</f>
        <v>0</v>
      </c>
      <c r="S43" s="440">
        <f t="shared" si="17"/>
        <v>0</v>
      </c>
      <c r="T43" s="440">
        <f t="shared" si="17"/>
        <v>0</v>
      </c>
      <c r="U43" s="440">
        <f t="shared" si="17"/>
        <v>0</v>
      </c>
      <c r="V43" s="440">
        <f t="shared" si="17"/>
        <v>0</v>
      </c>
      <c r="W43" s="440">
        <f t="shared" si="17"/>
        <v>0</v>
      </c>
      <c r="X43" s="440">
        <f t="shared" si="17"/>
        <v>2</v>
      </c>
      <c r="Y43" s="708"/>
      <c r="Z43" s="31"/>
      <c r="AA43" s="411">
        <f aca="true" t="shared" si="18" ref="AA43:AL43">SUMIF(AA11:AA42,FALSE,$G11:$G42)</f>
        <v>27</v>
      </c>
      <c r="AB43" s="411">
        <f t="shared" si="18"/>
        <v>12</v>
      </c>
      <c r="AC43" s="411">
        <f t="shared" si="18"/>
        <v>15.5</v>
      </c>
      <c r="AD43" s="411">
        <f t="shared" si="18"/>
        <v>14</v>
      </c>
      <c r="AE43" s="411">
        <f t="shared" si="18"/>
        <v>0</v>
      </c>
      <c r="AF43" s="411">
        <f t="shared" si="18"/>
        <v>0</v>
      </c>
      <c r="AG43" s="411">
        <f t="shared" si="18"/>
        <v>0</v>
      </c>
      <c r="AH43" s="411">
        <f t="shared" si="18"/>
        <v>0</v>
      </c>
      <c r="AI43" s="411">
        <f t="shared" si="18"/>
        <v>0</v>
      </c>
      <c r="AJ43" s="411">
        <f t="shared" si="18"/>
        <v>0</v>
      </c>
      <c r="AK43" s="411">
        <f t="shared" si="18"/>
        <v>2</v>
      </c>
      <c r="AL43" s="411">
        <f t="shared" si="18"/>
        <v>126.5</v>
      </c>
      <c r="AM43" s="408">
        <f>SUM(AA43:AL43)</f>
        <v>197</v>
      </c>
    </row>
    <row r="44" spans="1:39" s="14" customFormat="1" ht="12" customHeight="1" thickBot="1">
      <c r="A44" s="258"/>
      <c r="B44" s="259"/>
      <c r="C44" s="259"/>
      <c r="D44" s="259"/>
      <c r="E44" s="259"/>
      <c r="F44" s="259"/>
      <c r="G44" s="263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31"/>
      <c r="Z44" s="31"/>
      <c r="AA44" s="73" t="s">
        <v>40</v>
      </c>
      <c r="AB44" s="410">
        <f>AA43+AB43+AC43</f>
        <v>54.5</v>
      </c>
      <c r="AC44" s="73"/>
      <c r="AD44" s="73" t="s">
        <v>41</v>
      </c>
      <c r="AE44" s="410">
        <f>AD43+AE43+AF43</f>
        <v>14</v>
      </c>
      <c r="AF44" s="73"/>
      <c r="AG44" s="73" t="s">
        <v>42</v>
      </c>
      <c r="AH44" s="410">
        <f>AG43+AH43+AI43</f>
        <v>0</v>
      </c>
      <c r="AI44" s="73"/>
      <c r="AJ44" s="73" t="s">
        <v>43</v>
      </c>
      <c r="AK44" s="410">
        <f>AJ43+AK43+AL43</f>
        <v>128.5</v>
      </c>
      <c r="AL44" s="73"/>
      <c r="AM44" s="408">
        <f>AB44+AE44+AH44+AK44</f>
        <v>197</v>
      </c>
    </row>
    <row r="45" spans="1:39" s="14" customFormat="1" ht="19.5" customHeight="1" thickBot="1">
      <c r="A45" s="1321" t="s">
        <v>205</v>
      </c>
      <c r="B45" s="1322"/>
      <c r="C45" s="1322"/>
      <c r="D45" s="1322"/>
      <c r="E45" s="1322"/>
      <c r="F45" s="1322"/>
      <c r="G45" s="1322"/>
      <c r="H45" s="1322"/>
      <c r="I45" s="1322"/>
      <c r="J45" s="1322"/>
      <c r="K45" s="1322"/>
      <c r="L45" s="1322"/>
      <c r="M45" s="1322"/>
      <c r="N45" s="1322"/>
      <c r="O45" s="1322"/>
      <c r="P45" s="1322"/>
      <c r="Q45" s="1322"/>
      <c r="R45" s="1322"/>
      <c r="S45" s="1322"/>
      <c r="T45" s="1322"/>
      <c r="U45" s="1322"/>
      <c r="V45" s="1322"/>
      <c r="W45" s="1322"/>
      <c r="X45" s="1322"/>
      <c r="Y45" s="31"/>
      <c r="Z45" s="31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86"/>
    </row>
    <row r="46" spans="1:39" s="14" customFormat="1" ht="15.75">
      <c r="A46" s="291" t="s">
        <v>149</v>
      </c>
      <c r="B46" s="902" t="s">
        <v>108</v>
      </c>
      <c r="C46" s="344"/>
      <c r="D46" s="269" t="s">
        <v>61</v>
      </c>
      <c r="E46" s="269"/>
      <c r="F46" s="270"/>
      <c r="G46" s="271">
        <v>3</v>
      </c>
      <c r="H46" s="347">
        <f>G46*30</f>
        <v>90</v>
      </c>
      <c r="I46" s="345">
        <f>J46+K46+L46</f>
        <v>45</v>
      </c>
      <c r="J46" s="140">
        <v>27</v>
      </c>
      <c r="K46" s="140">
        <v>9</v>
      </c>
      <c r="L46" s="140">
        <v>9</v>
      </c>
      <c r="M46" s="141">
        <f>H46-I46</f>
        <v>45</v>
      </c>
      <c r="N46" s="272"/>
      <c r="O46" s="273"/>
      <c r="P46" s="270"/>
      <c r="Q46" s="274"/>
      <c r="R46" s="273">
        <v>5</v>
      </c>
      <c r="S46" s="270"/>
      <c r="T46" s="274"/>
      <c r="U46" s="273"/>
      <c r="V46" s="346"/>
      <c r="W46" s="172"/>
      <c r="X46" s="174"/>
      <c r="Y46" s="31"/>
      <c r="Z46" s="31"/>
      <c r="AA46" s="409" t="b">
        <f aca="true" t="shared" si="19" ref="AA46:AA67">ISBLANK(N46)</f>
        <v>1</v>
      </c>
      <c r="AB46" s="409" t="b">
        <f aca="true" t="shared" si="20" ref="AB46:AB67">ISBLANK(O46)</f>
        <v>1</v>
      </c>
      <c r="AC46" s="409" t="b">
        <f aca="true" t="shared" si="21" ref="AC46:AC67">ISBLANK(P46)</f>
        <v>1</v>
      </c>
      <c r="AD46" s="409" t="b">
        <f aca="true" t="shared" si="22" ref="AD46:AD67">ISBLANK(Q46)</f>
        <v>1</v>
      </c>
      <c r="AE46" s="409" t="b">
        <f aca="true" t="shared" si="23" ref="AE46:AE67">ISBLANK(R46)</f>
        <v>0</v>
      </c>
      <c r="AF46" s="409" t="b">
        <f aca="true" t="shared" si="24" ref="AF46:AF67">ISBLANK(S46)</f>
        <v>1</v>
      </c>
      <c r="AG46" s="409" t="b">
        <f aca="true" t="shared" si="25" ref="AG46:AG67">ISBLANK(T46)</f>
        <v>1</v>
      </c>
      <c r="AH46" s="409" t="b">
        <f aca="true" t="shared" si="26" ref="AH46:AH67">ISBLANK(U46)</f>
        <v>1</v>
      </c>
      <c r="AI46" s="409" t="b">
        <f aca="true" t="shared" si="27" ref="AI46:AI67">ISBLANK(V46)</f>
        <v>1</v>
      </c>
      <c r="AJ46" s="409" t="b">
        <f aca="true" t="shared" si="28" ref="AJ46:AJ67">ISBLANK(W46)</f>
        <v>1</v>
      </c>
      <c r="AK46" s="409" t="b">
        <f aca="true" t="shared" si="29" ref="AK46:AK67">ISBLANK(X46)</f>
        <v>1</v>
      </c>
      <c r="AL46" s="409" t="b">
        <f>ISBLANK(#REF!)</f>
        <v>0</v>
      </c>
      <c r="AM46" s="86"/>
    </row>
    <row r="47" spans="1:38" s="16" customFormat="1" ht="31.5">
      <c r="A47" s="290" t="s">
        <v>175</v>
      </c>
      <c r="B47" s="709" t="s">
        <v>247</v>
      </c>
      <c r="C47" s="115"/>
      <c r="D47" s="116"/>
      <c r="E47" s="116"/>
      <c r="F47" s="117"/>
      <c r="G47" s="573">
        <f>SUM(G48:G51)</f>
        <v>10.5</v>
      </c>
      <c r="H47" s="278">
        <f aca="true" t="shared" si="30" ref="H47:M47">H48+H49+H50+H51</f>
        <v>315</v>
      </c>
      <c r="I47" s="279">
        <f t="shared" si="30"/>
        <v>171</v>
      </c>
      <c r="J47" s="279">
        <f t="shared" si="30"/>
        <v>78</v>
      </c>
      <c r="K47" s="279">
        <f t="shared" si="30"/>
        <v>24</v>
      </c>
      <c r="L47" s="279">
        <f t="shared" si="30"/>
        <v>69</v>
      </c>
      <c r="M47" s="280">
        <f t="shared" si="30"/>
        <v>144</v>
      </c>
      <c r="N47" s="102"/>
      <c r="O47" s="121"/>
      <c r="P47" s="117"/>
      <c r="Q47" s="120"/>
      <c r="R47" s="121"/>
      <c r="S47" s="117"/>
      <c r="T47" s="120"/>
      <c r="U47" s="121"/>
      <c r="V47" s="117"/>
      <c r="W47" s="120"/>
      <c r="X47" s="122"/>
      <c r="AA47" s="409" t="b">
        <f t="shared" si="19"/>
        <v>1</v>
      </c>
      <c r="AB47" s="409" t="b">
        <f t="shared" si="20"/>
        <v>1</v>
      </c>
      <c r="AC47" s="409" t="b">
        <f t="shared" si="21"/>
        <v>1</v>
      </c>
      <c r="AD47" s="409" t="b">
        <f t="shared" si="22"/>
        <v>1</v>
      </c>
      <c r="AE47" s="409" t="b">
        <f t="shared" si="23"/>
        <v>1</v>
      </c>
      <c r="AF47" s="409" t="b">
        <f t="shared" si="24"/>
        <v>1</v>
      </c>
      <c r="AG47" s="409" t="b">
        <f t="shared" si="25"/>
        <v>1</v>
      </c>
      <c r="AH47" s="409" t="b">
        <f t="shared" si="26"/>
        <v>1</v>
      </c>
      <c r="AI47" s="409" t="b">
        <f t="shared" si="27"/>
        <v>1</v>
      </c>
      <c r="AJ47" s="409" t="b">
        <f t="shared" si="28"/>
        <v>1</v>
      </c>
      <c r="AK47" s="409" t="b">
        <f t="shared" si="29"/>
        <v>1</v>
      </c>
      <c r="AL47" s="409" t="b">
        <f>ISBLANK(#REF!)</f>
        <v>0</v>
      </c>
    </row>
    <row r="48" spans="1:38" s="16" customFormat="1" ht="28.5" customHeight="1">
      <c r="A48" s="290" t="s">
        <v>150</v>
      </c>
      <c r="B48" s="710" t="s">
        <v>247</v>
      </c>
      <c r="C48" s="115"/>
      <c r="D48" s="116" t="s">
        <v>62</v>
      </c>
      <c r="E48" s="116"/>
      <c r="F48" s="117"/>
      <c r="G48" s="574">
        <v>4</v>
      </c>
      <c r="H48" s="119">
        <f aca="true" t="shared" si="31" ref="H48:H53">G48*30</f>
        <v>120</v>
      </c>
      <c r="I48" s="120">
        <f aca="true" t="shared" si="32" ref="I48:I53">J48+K48+L48</f>
        <v>45</v>
      </c>
      <c r="J48" s="116">
        <v>18</v>
      </c>
      <c r="K48" s="116">
        <v>9</v>
      </c>
      <c r="L48" s="116">
        <v>18</v>
      </c>
      <c r="M48" s="117">
        <f aca="true" t="shared" si="33" ref="M48:M53">H48-I48</f>
        <v>75</v>
      </c>
      <c r="N48" s="123"/>
      <c r="O48" s="121"/>
      <c r="P48" s="117"/>
      <c r="Q48" s="120"/>
      <c r="R48" s="121"/>
      <c r="S48" s="117">
        <v>5</v>
      </c>
      <c r="T48" s="120"/>
      <c r="U48" s="121"/>
      <c r="V48" s="117"/>
      <c r="W48" s="120"/>
      <c r="X48" s="122"/>
      <c r="AA48" s="409" t="b">
        <f t="shared" si="19"/>
        <v>1</v>
      </c>
      <c r="AB48" s="409" t="b">
        <f t="shared" si="20"/>
        <v>1</v>
      </c>
      <c r="AC48" s="409" t="b">
        <f t="shared" si="21"/>
        <v>1</v>
      </c>
      <c r="AD48" s="409" t="b">
        <f t="shared" si="22"/>
        <v>1</v>
      </c>
      <c r="AE48" s="409" t="b">
        <f t="shared" si="23"/>
        <v>1</v>
      </c>
      <c r="AF48" s="409" t="b">
        <f t="shared" si="24"/>
        <v>0</v>
      </c>
      <c r="AG48" s="409" t="b">
        <f t="shared" si="25"/>
        <v>1</v>
      </c>
      <c r="AH48" s="409" t="b">
        <f t="shared" si="26"/>
        <v>1</v>
      </c>
      <c r="AI48" s="409" t="b">
        <f t="shared" si="27"/>
        <v>1</v>
      </c>
      <c r="AJ48" s="409" t="b">
        <f t="shared" si="28"/>
        <v>1</v>
      </c>
      <c r="AK48" s="409" t="b">
        <f t="shared" si="29"/>
        <v>1</v>
      </c>
      <c r="AL48" s="409" t="b">
        <f>ISBLANK(#REF!)</f>
        <v>0</v>
      </c>
    </row>
    <row r="49" spans="1:38" s="16" customFormat="1" ht="30" customHeight="1">
      <c r="A49" s="290" t="s">
        <v>151</v>
      </c>
      <c r="B49" s="710" t="s">
        <v>247</v>
      </c>
      <c r="C49" s="115">
        <v>5</v>
      </c>
      <c r="D49" s="116"/>
      <c r="E49" s="116"/>
      <c r="F49" s="117"/>
      <c r="G49" s="118">
        <v>4.5</v>
      </c>
      <c r="H49" s="277">
        <f t="shared" si="31"/>
        <v>135</v>
      </c>
      <c r="I49" s="102">
        <f t="shared" si="32"/>
        <v>90</v>
      </c>
      <c r="J49" s="103">
        <v>60</v>
      </c>
      <c r="K49" s="103">
        <v>15</v>
      </c>
      <c r="L49" s="103">
        <v>15</v>
      </c>
      <c r="M49" s="104">
        <f t="shared" si="33"/>
        <v>45</v>
      </c>
      <c r="N49" s="105"/>
      <c r="O49" s="106"/>
      <c r="P49" s="104"/>
      <c r="Q49" s="120"/>
      <c r="R49" s="121"/>
      <c r="S49" s="117"/>
      <c r="T49" s="120">
        <v>6</v>
      </c>
      <c r="U49" s="121"/>
      <c r="V49" s="117"/>
      <c r="W49" s="120"/>
      <c r="X49" s="122"/>
      <c r="AA49" s="409" t="b">
        <f t="shared" si="19"/>
        <v>1</v>
      </c>
      <c r="AB49" s="409" t="b">
        <f t="shared" si="20"/>
        <v>1</v>
      </c>
      <c r="AC49" s="409" t="b">
        <f t="shared" si="21"/>
        <v>1</v>
      </c>
      <c r="AD49" s="409" t="b">
        <f t="shared" si="22"/>
        <v>1</v>
      </c>
      <c r="AE49" s="409" t="b">
        <f t="shared" si="23"/>
        <v>1</v>
      </c>
      <c r="AF49" s="409" t="b">
        <f t="shared" si="24"/>
        <v>1</v>
      </c>
      <c r="AG49" s="409" t="b">
        <f t="shared" si="25"/>
        <v>0</v>
      </c>
      <c r="AH49" s="409" t="b">
        <f t="shared" si="26"/>
        <v>1</v>
      </c>
      <c r="AI49" s="409" t="b">
        <f t="shared" si="27"/>
        <v>1</v>
      </c>
      <c r="AJ49" s="409" t="b">
        <f t="shared" si="28"/>
        <v>1</v>
      </c>
      <c r="AK49" s="409" t="b">
        <f t="shared" si="29"/>
        <v>1</v>
      </c>
      <c r="AL49" s="409" t="b">
        <f>ISBLANK(#REF!)</f>
        <v>0</v>
      </c>
    </row>
    <row r="50" spans="1:38" s="16" customFormat="1" ht="31.5">
      <c r="A50" s="290" t="s">
        <v>232</v>
      </c>
      <c r="B50" s="710" t="s">
        <v>248</v>
      </c>
      <c r="C50" s="115"/>
      <c r="D50" s="116"/>
      <c r="E50" s="116"/>
      <c r="F50" s="117"/>
      <c r="G50" s="364">
        <v>1</v>
      </c>
      <c r="H50" s="365">
        <f t="shared" si="31"/>
        <v>30</v>
      </c>
      <c r="I50" s="366">
        <f t="shared" si="32"/>
        <v>18</v>
      </c>
      <c r="J50" s="367"/>
      <c r="K50" s="368"/>
      <c r="L50" s="368">
        <v>18</v>
      </c>
      <c r="M50" s="369">
        <f t="shared" si="33"/>
        <v>12</v>
      </c>
      <c r="N50" s="238"/>
      <c r="O50" s="235"/>
      <c r="P50" s="237"/>
      <c r="Q50" s="120"/>
      <c r="R50" s="121"/>
      <c r="S50" s="117"/>
      <c r="T50" s="120"/>
      <c r="U50" s="121">
        <v>2</v>
      </c>
      <c r="V50" s="117"/>
      <c r="W50" s="120"/>
      <c r="X50" s="122"/>
      <c r="AA50" s="409" t="b">
        <f t="shared" si="19"/>
        <v>1</v>
      </c>
      <c r="AB50" s="409" t="b">
        <f t="shared" si="20"/>
        <v>1</v>
      </c>
      <c r="AC50" s="409" t="b">
        <f t="shared" si="21"/>
        <v>1</v>
      </c>
      <c r="AD50" s="409" t="b">
        <f t="shared" si="22"/>
        <v>1</v>
      </c>
      <c r="AE50" s="409" t="b">
        <f t="shared" si="23"/>
        <v>1</v>
      </c>
      <c r="AF50" s="409" t="b">
        <f t="shared" si="24"/>
        <v>1</v>
      </c>
      <c r="AG50" s="409" t="b">
        <f t="shared" si="25"/>
        <v>1</v>
      </c>
      <c r="AH50" s="409" t="b">
        <f t="shared" si="26"/>
        <v>0</v>
      </c>
      <c r="AI50" s="409" t="b">
        <f t="shared" si="27"/>
        <v>1</v>
      </c>
      <c r="AJ50" s="409" t="b">
        <f t="shared" si="28"/>
        <v>1</v>
      </c>
      <c r="AK50" s="409" t="b">
        <f t="shared" si="29"/>
        <v>1</v>
      </c>
      <c r="AL50" s="409" t="b">
        <f>ISBLANK(#REF!)</f>
        <v>0</v>
      </c>
    </row>
    <row r="51" spans="1:38" s="16" customFormat="1" ht="32.25" customHeight="1">
      <c r="A51" s="290" t="s">
        <v>233</v>
      </c>
      <c r="B51" s="710" t="s">
        <v>249</v>
      </c>
      <c r="C51" s="115"/>
      <c r="D51" s="116"/>
      <c r="E51" s="467" t="s">
        <v>64</v>
      </c>
      <c r="F51" s="117"/>
      <c r="G51" s="364">
        <v>1</v>
      </c>
      <c r="H51" s="365">
        <f t="shared" si="31"/>
        <v>30</v>
      </c>
      <c r="I51" s="370">
        <f t="shared" si="32"/>
        <v>18</v>
      </c>
      <c r="J51" s="367"/>
      <c r="K51" s="368"/>
      <c r="L51" s="368">
        <v>18</v>
      </c>
      <c r="M51" s="371">
        <f t="shared" si="33"/>
        <v>12</v>
      </c>
      <c r="N51" s="123"/>
      <c r="O51" s="121"/>
      <c r="P51" s="117"/>
      <c r="Q51" s="120"/>
      <c r="R51" s="121"/>
      <c r="S51" s="117"/>
      <c r="T51" s="120"/>
      <c r="U51" s="121"/>
      <c r="V51" s="117">
        <v>2</v>
      </c>
      <c r="W51" s="120"/>
      <c r="X51" s="122"/>
      <c r="AA51" s="409" t="b">
        <f t="shared" si="19"/>
        <v>1</v>
      </c>
      <c r="AB51" s="409" t="b">
        <f t="shared" si="20"/>
        <v>1</v>
      </c>
      <c r="AC51" s="409" t="b">
        <f t="shared" si="21"/>
        <v>1</v>
      </c>
      <c r="AD51" s="409" t="b">
        <f t="shared" si="22"/>
        <v>1</v>
      </c>
      <c r="AE51" s="409" t="b">
        <f t="shared" si="23"/>
        <v>1</v>
      </c>
      <c r="AF51" s="409" t="b">
        <f t="shared" si="24"/>
        <v>1</v>
      </c>
      <c r="AG51" s="409" t="b">
        <f t="shared" si="25"/>
        <v>1</v>
      </c>
      <c r="AH51" s="409" t="b">
        <f t="shared" si="26"/>
        <v>1</v>
      </c>
      <c r="AI51" s="409" t="b">
        <f t="shared" si="27"/>
        <v>0</v>
      </c>
      <c r="AJ51" s="409" t="b">
        <f t="shared" si="28"/>
        <v>1</v>
      </c>
      <c r="AK51" s="409" t="b">
        <f t="shared" si="29"/>
        <v>1</v>
      </c>
      <c r="AL51" s="409" t="b">
        <f>ISBLANK(#REF!)</f>
        <v>0</v>
      </c>
    </row>
    <row r="52" spans="1:39" s="14" customFormat="1" ht="33" customHeight="1">
      <c r="A52" s="361" t="s">
        <v>176</v>
      </c>
      <c r="B52" s="712" t="s">
        <v>264</v>
      </c>
      <c r="C52" s="372"/>
      <c r="D52" s="103">
        <v>3</v>
      </c>
      <c r="E52" s="103"/>
      <c r="F52" s="104"/>
      <c r="G52" s="711">
        <v>3</v>
      </c>
      <c r="H52" s="108">
        <f t="shared" si="31"/>
        <v>90</v>
      </c>
      <c r="I52" s="109">
        <f t="shared" si="32"/>
        <v>60</v>
      </c>
      <c r="J52" s="110">
        <v>30</v>
      </c>
      <c r="K52" s="110">
        <v>15</v>
      </c>
      <c r="L52" s="110">
        <v>15</v>
      </c>
      <c r="M52" s="111">
        <f t="shared" si="33"/>
        <v>30</v>
      </c>
      <c r="N52" s="105"/>
      <c r="O52" s="106"/>
      <c r="P52" s="104"/>
      <c r="Q52" s="705">
        <v>4</v>
      </c>
      <c r="R52" s="106"/>
      <c r="S52" s="104"/>
      <c r="T52" s="576"/>
      <c r="U52" s="105"/>
      <c r="V52" s="107"/>
      <c r="W52" s="47"/>
      <c r="X52" s="49"/>
      <c r="Y52" s="31"/>
      <c r="Z52" s="31"/>
      <c r="AA52" s="409" t="b">
        <f t="shared" si="19"/>
        <v>1</v>
      </c>
      <c r="AB52" s="409" t="b">
        <f t="shared" si="20"/>
        <v>1</v>
      </c>
      <c r="AC52" s="409" t="b">
        <f t="shared" si="21"/>
        <v>1</v>
      </c>
      <c r="AD52" s="409" t="b">
        <f t="shared" si="22"/>
        <v>0</v>
      </c>
      <c r="AE52" s="409" t="b">
        <f t="shared" si="23"/>
        <v>1</v>
      </c>
      <c r="AF52" s="409" t="b">
        <f t="shared" si="24"/>
        <v>1</v>
      </c>
      <c r="AG52" s="409" t="b">
        <f t="shared" si="25"/>
        <v>1</v>
      </c>
      <c r="AH52" s="409" t="b">
        <f t="shared" si="26"/>
        <v>1</v>
      </c>
      <c r="AI52" s="409" t="b">
        <f t="shared" si="27"/>
        <v>1</v>
      </c>
      <c r="AJ52" s="409" t="b">
        <f t="shared" si="28"/>
        <v>1</v>
      </c>
      <c r="AK52" s="409" t="b">
        <f t="shared" si="29"/>
        <v>1</v>
      </c>
      <c r="AL52" s="409" t="b">
        <f>ISBLANK(#REF!)</f>
        <v>0</v>
      </c>
      <c r="AM52" s="86"/>
    </row>
    <row r="53" spans="1:38" s="79" customFormat="1" ht="18.75" customHeight="1">
      <c r="A53" s="373" t="s">
        <v>207</v>
      </c>
      <c r="B53" s="689" t="s">
        <v>111</v>
      </c>
      <c r="C53" s="115"/>
      <c r="D53" s="116">
        <v>7</v>
      </c>
      <c r="E53" s="116"/>
      <c r="F53" s="117"/>
      <c r="G53" s="113">
        <v>3</v>
      </c>
      <c r="H53" s="124">
        <f t="shared" si="31"/>
        <v>90</v>
      </c>
      <c r="I53" s="125">
        <f t="shared" si="32"/>
        <v>30</v>
      </c>
      <c r="J53" s="126">
        <v>20</v>
      </c>
      <c r="K53" s="126"/>
      <c r="L53" s="126">
        <v>10</v>
      </c>
      <c r="M53" s="127">
        <f t="shared" si="33"/>
        <v>60</v>
      </c>
      <c r="N53" s="123"/>
      <c r="O53" s="121"/>
      <c r="P53" s="117"/>
      <c r="Q53" s="120"/>
      <c r="R53" s="121"/>
      <c r="S53" s="117"/>
      <c r="T53" s="120"/>
      <c r="U53" s="121"/>
      <c r="V53" s="117"/>
      <c r="W53" s="120">
        <v>2</v>
      </c>
      <c r="X53" s="122"/>
      <c r="AA53" s="409" t="b">
        <f t="shared" si="19"/>
        <v>1</v>
      </c>
      <c r="AB53" s="409" t="b">
        <f t="shared" si="20"/>
        <v>1</v>
      </c>
      <c r="AC53" s="409" t="b">
        <f t="shared" si="21"/>
        <v>1</v>
      </c>
      <c r="AD53" s="409" t="b">
        <f t="shared" si="22"/>
        <v>1</v>
      </c>
      <c r="AE53" s="409" t="b">
        <f t="shared" si="23"/>
        <v>1</v>
      </c>
      <c r="AF53" s="409" t="b">
        <f t="shared" si="24"/>
        <v>1</v>
      </c>
      <c r="AG53" s="409" t="b">
        <f t="shared" si="25"/>
        <v>1</v>
      </c>
      <c r="AH53" s="409" t="b">
        <f t="shared" si="26"/>
        <v>1</v>
      </c>
      <c r="AI53" s="409" t="b">
        <f t="shared" si="27"/>
        <v>1</v>
      </c>
      <c r="AJ53" s="409" t="b">
        <f t="shared" si="28"/>
        <v>0</v>
      </c>
      <c r="AK53" s="409" t="b">
        <f t="shared" si="29"/>
        <v>1</v>
      </c>
      <c r="AL53" s="409" t="b">
        <f>ISBLANK(#REF!)</f>
        <v>0</v>
      </c>
    </row>
    <row r="54" spans="1:38" s="16" customFormat="1" ht="18.75" customHeight="1">
      <c r="A54" s="373" t="s">
        <v>208</v>
      </c>
      <c r="B54" s="689" t="s">
        <v>113</v>
      </c>
      <c r="C54" s="115"/>
      <c r="D54" s="116"/>
      <c r="E54" s="116"/>
      <c r="F54" s="117"/>
      <c r="G54" s="113">
        <f>G55+G56+G57</f>
        <v>7.5</v>
      </c>
      <c r="H54" s="124">
        <f>H55+H56+H57</f>
        <v>225</v>
      </c>
      <c r="I54" s="125">
        <f>I55+I56+I57</f>
        <v>132</v>
      </c>
      <c r="J54" s="126">
        <f>J55+J56+J57</f>
        <v>66</v>
      </c>
      <c r="K54" s="116"/>
      <c r="L54" s="126">
        <f>L55+L56+L57</f>
        <v>66</v>
      </c>
      <c r="M54" s="127">
        <f>M55+M56+M57</f>
        <v>93</v>
      </c>
      <c r="N54" s="123"/>
      <c r="O54" s="121"/>
      <c r="P54" s="117"/>
      <c r="Q54" s="120"/>
      <c r="R54" s="121"/>
      <c r="S54" s="117"/>
      <c r="T54" s="120"/>
      <c r="U54" s="121"/>
      <c r="V54" s="117"/>
      <c r="W54" s="120"/>
      <c r="X54" s="122"/>
      <c r="AA54" s="409" t="b">
        <f t="shared" si="19"/>
        <v>1</v>
      </c>
      <c r="AB54" s="409" t="b">
        <f t="shared" si="20"/>
        <v>1</v>
      </c>
      <c r="AC54" s="409" t="b">
        <f t="shared" si="21"/>
        <v>1</v>
      </c>
      <c r="AD54" s="409" t="b">
        <f t="shared" si="22"/>
        <v>1</v>
      </c>
      <c r="AE54" s="409" t="b">
        <f t="shared" si="23"/>
        <v>1</v>
      </c>
      <c r="AF54" s="409" t="b">
        <f t="shared" si="24"/>
        <v>1</v>
      </c>
      <c r="AG54" s="409" t="b">
        <f t="shared" si="25"/>
        <v>1</v>
      </c>
      <c r="AH54" s="409" t="b">
        <f t="shared" si="26"/>
        <v>1</v>
      </c>
      <c r="AI54" s="409" t="b">
        <f t="shared" si="27"/>
        <v>1</v>
      </c>
      <c r="AJ54" s="409" t="b">
        <f t="shared" si="28"/>
        <v>1</v>
      </c>
      <c r="AK54" s="409" t="b">
        <f t="shared" si="29"/>
        <v>1</v>
      </c>
      <c r="AL54" s="409" t="b">
        <f>ISBLANK(#REF!)</f>
        <v>0</v>
      </c>
    </row>
    <row r="55" spans="1:38" s="16" customFormat="1" ht="18.75" customHeight="1">
      <c r="A55" s="373" t="s">
        <v>294</v>
      </c>
      <c r="B55" s="699" t="s">
        <v>113</v>
      </c>
      <c r="C55" s="115"/>
      <c r="D55" s="116">
        <v>3</v>
      </c>
      <c r="E55" s="116"/>
      <c r="F55" s="117"/>
      <c r="G55" s="118">
        <v>3.5</v>
      </c>
      <c r="H55" s="119">
        <f>G55*30</f>
        <v>105</v>
      </c>
      <c r="I55" s="120">
        <f>J55+K55+L55</f>
        <v>60</v>
      </c>
      <c r="J55" s="116">
        <v>30</v>
      </c>
      <c r="K55" s="116"/>
      <c r="L55" s="116">
        <v>30</v>
      </c>
      <c r="M55" s="117">
        <f>H55-I55</f>
        <v>45</v>
      </c>
      <c r="N55" s="123"/>
      <c r="O55" s="121"/>
      <c r="P55" s="117"/>
      <c r="Q55" s="120">
        <v>4</v>
      </c>
      <c r="R55" s="121"/>
      <c r="S55" s="117"/>
      <c r="T55" s="120"/>
      <c r="U55" s="121"/>
      <c r="V55" s="117"/>
      <c r="W55" s="120"/>
      <c r="X55" s="122"/>
      <c r="AA55" s="409" t="b">
        <f t="shared" si="19"/>
        <v>1</v>
      </c>
      <c r="AB55" s="409" t="b">
        <f t="shared" si="20"/>
        <v>1</v>
      </c>
      <c r="AC55" s="409" t="b">
        <f t="shared" si="21"/>
        <v>1</v>
      </c>
      <c r="AD55" s="409" t="b">
        <f t="shared" si="22"/>
        <v>0</v>
      </c>
      <c r="AE55" s="409" t="b">
        <f t="shared" si="23"/>
        <v>1</v>
      </c>
      <c r="AF55" s="409" t="b">
        <f t="shared" si="24"/>
        <v>1</v>
      </c>
      <c r="AG55" s="409" t="b">
        <f t="shared" si="25"/>
        <v>1</v>
      </c>
      <c r="AH55" s="409" t="b">
        <f t="shared" si="26"/>
        <v>1</v>
      </c>
      <c r="AI55" s="409" t="b">
        <f t="shared" si="27"/>
        <v>1</v>
      </c>
      <c r="AJ55" s="409" t="b">
        <f t="shared" si="28"/>
        <v>1</v>
      </c>
      <c r="AK55" s="409" t="b">
        <f t="shared" si="29"/>
        <v>1</v>
      </c>
      <c r="AL55" s="409" t="b">
        <f>ISBLANK(#REF!)</f>
        <v>0</v>
      </c>
    </row>
    <row r="56" spans="1:38" s="16" customFormat="1" ht="18.75" customHeight="1">
      <c r="A56" s="373" t="s">
        <v>295</v>
      </c>
      <c r="B56" s="699" t="s">
        <v>113</v>
      </c>
      <c r="C56" s="115"/>
      <c r="D56" s="116"/>
      <c r="E56" s="116"/>
      <c r="F56" s="117"/>
      <c r="G56" s="118">
        <v>2</v>
      </c>
      <c r="H56" s="119">
        <f>G56*30</f>
        <v>60</v>
      </c>
      <c r="I56" s="120">
        <f>J56+K56+L56</f>
        <v>36</v>
      </c>
      <c r="J56" s="116">
        <v>18</v>
      </c>
      <c r="K56" s="116"/>
      <c r="L56" s="116">
        <v>18</v>
      </c>
      <c r="M56" s="117">
        <f>H56-I56</f>
        <v>24</v>
      </c>
      <c r="N56" s="123"/>
      <c r="O56" s="121"/>
      <c r="P56" s="117"/>
      <c r="Q56" s="120"/>
      <c r="R56" s="121">
        <v>4</v>
      </c>
      <c r="S56" s="117"/>
      <c r="T56" s="120"/>
      <c r="U56" s="121"/>
      <c r="V56" s="117"/>
      <c r="W56" s="120"/>
      <c r="X56" s="122"/>
      <c r="AA56" s="409" t="b">
        <f t="shared" si="19"/>
        <v>1</v>
      </c>
      <c r="AB56" s="409" t="b">
        <f t="shared" si="20"/>
        <v>1</v>
      </c>
      <c r="AC56" s="409" t="b">
        <f t="shared" si="21"/>
        <v>1</v>
      </c>
      <c r="AD56" s="409" t="b">
        <f t="shared" si="22"/>
        <v>1</v>
      </c>
      <c r="AE56" s="409" t="b">
        <f t="shared" si="23"/>
        <v>0</v>
      </c>
      <c r="AF56" s="409" t="b">
        <f t="shared" si="24"/>
        <v>1</v>
      </c>
      <c r="AG56" s="409" t="b">
        <f t="shared" si="25"/>
        <v>1</v>
      </c>
      <c r="AH56" s="409" t="b">
        <f t="shared" si="26"/>
        <v>1</v>
      </c>
      <c r="AI56" s="409" t="b">
        <f t="shared" si="27"/>
        <v>1</v>
      </c>
      <c r="AJ56" s="409" t="b">
        <f t="shared" si="28"/>
        <v>1</v>
      </c>
      <c r="AK56" s="409" t="b">
        <f t="shared" si="29"/>
        <v>1</v>
      </c>
      <c r="AL56" s="409" t="b">
        <f>ISBLANK(#REF!)</f>
        <v>0</v>
      </c>
    </row>
    <row r="57" spans="1:38" s="16" customFormat="1" ht="18.75" customHeight="1">
      <c r="A57" s="363" t="s">
        <v>296</v>
      </c>
      <c r="B57" s="687" t="s">
        <v>113</v>
      </c>
      <c r="C57" s="112" t="s">
        <v>62</v>
      </c>
      <c r="D57" s="103"/>
      <c r="E57" s="116"/>
      <c r="F57" s="117"/>
      <c r="G57" s="118">
        <v>2</v>
      </c>
      <c r="H57" s="119">
        <f>G57*30</f>
        <v>60</v>
      </c>
      <c r="I57" s="120">
        <f>J57+K57+L57</f>
        <v>36</v>
      </c>
      <c r="J57" s="116">
        <v>18</v>
      </c>
      <c r="K57" s="116"/>
      <c r="L57" s="116">
        <v>18</v>
      </c>
      <c r="M57" s="117">
        <f>H57-I57</f>
        <v>24</v>
      </c>
      <c r="N57" s="123"/>
      <c r="O57" s="121"/>
      <c r="P57" s="117"/>
      <c r="Q57" s="120"/>
      <c r="R57" s="121"/>
      <c r="S57" s="117">
        <v>4</v>
      </c>
      <c r="T57" s="120"/>
      <c r="U57" s="121"/>
      <c r="V57" s="117"/>
      <c r="W57" s="120"/>
      <c r="X57" s="122"/>
      <c r="AA57" s="409" t="b">
        <f t="shared" si="19"/>
        <v>1</v>
      </c>
      <c r="AB57" s="409" t="b">
        <f t="shared" si="20"/>
        <v>1</v>
      </c>
      <c r="AC57" s="409" t="b">
        <f t="shared" si="21"/>
        <v>1</v>
      </c>
      <c r="AD57" s="409" t="b">
        <f t="shared" si="22"/>
        <v>1</v>
      </c>
      <c r="AE57" s="409" t="b">
        <f t="shared" si="23"/>
        <v>1</v>
      </c>
      <c r="AF57" s="409" t="b">
        <f t="shared" si="24"/>
        <v>0</v>
      </c>
      <c r="AG57" s="409" t="b">
        <f t="shared" si="25"/>
        <v>1</v>
      </c>
      <c r="AH57" s="409" t="b">
        <f t="shared" si="26"/>
        <v>1</v>
      </c>
      <c r="AI57" s="409" t="b">
        <f t="shared" si="27"/>
        <v>1</v>
      </c>
      <c r="AJ57" s="409" t="b">
        <f t="shared" si="28"/>
        <v>1</v>
      </c>
      <c r="AK57" s="409" t="b">
        <f t="shared" si="29"/>
        <v>1</v>
      </c>
      <c r="AL57" s="409" t="b">
        <f>ISBLANK(#REF!)</f>
        <v>0</v>
      </c>
    </row>
    <row r="58" spans="1:39" s="14" customFormat="1" ht="18.75" customHeight="1">
      <c r="A58" s="291" t="s">
        <v>226</v>
      </c>
      <c r="B58" s="901" t="s">
        <v>155</v>
      </c>
      <c r="C58" s="60"/>
      <c r="D58" s="59" t="s">
        <v>64</v>
      </c>
      <c r="E58" s="25"/>
      <c r="F58" s="46"/>
      <c r="G58" s="44">
        <v>3</v>
      </c>
      <c r="H58" s="45">
        <f>G58*30</f>
        <v>90</v>
      </c>
      <c r="I58" s="47">
        <f>J58+K58+L58</f>
        <v>36</v>
      </c>
      <c r="J58" s="49">
        <v>18</v>
      </c>
      <c r="K58" s="49"/>
      <c r="L58" s="49">
        <v>18</v>
      </c>
      <c r="M58" s="46">
        <f>H58-I58</f>
        <v>54</v>
      </c>
      <c r="N58" s="27"/>
      <c r="O58" s="25"/>
      <c r="P58" s="26"/>
      <c r="Q58" s="248"/>
      <c r="R58" s="25"/>
      <c r="S58" s="249"/>
      <c r="T58" s="27"/>
      <c r="U58" s="25"/>
      <c r="V58" s="26">
        <v>4</v>
      </c>
      <c r="W58" s="248"/>
      <c r="X58" s="25"/>
      <c r="Y58" s="31"/>
      <c r="Z58" s="31"/>
      <c r="AA58" s="409" t="b">
        <f t="shared" si="19"/>
        <v>1</v>
      </c>
      <c r="AB58" s="409" t="b">
        <f t="shared" si="20"/>
        <v>1</v>
      </c>
      <c r="AC58" s="409" t="b">
        <f t="shared" si="21"/>
        <v>1</v>
      </c>
      <c r="AD58" s="409" t="b">
        <f t="shared" si="22"/>
        <v>1</v>
      </c>
      <c r="AE58" s="409" t="b">
        <f t="shared" si="23"/>
        <v>1</v>
      </c>
      <c r="AF58" s="409" t="b">
        <f t="shared" si="24"/>
        <v>1</v>
      </c>
      <c r="AG58" s="409" t="b">
        <f t="shared" si="25"/>
        <v>1</v>
      </c>
      <c r="AH58" s="409" t="b">
        <f t="shared" si="26"/>
        <v>1</v>
      </c>
      <c r="AI58" s="409" t="b">
        <f t="shared" si="27"/>
        <v>0</v>
      </c>
      <c r="AJ58" s="409" t="b">
        <f t="shared" si="28"/>
        <v>1</v>
      </c>
      <c r="AK58" s="409" t="b">
        <f t="shared" si="29"/>
        <v>1</v>
      </c>
      <c r="AL58" s="409" t="b">
        <f>ISBLANK(#REF!)</f>
        <v>0</v>
      </c>
      <c r="AM58" s="86"/>
    </row>
    <row r="59" spans="1:38" s="16" customFormat="1" ht="18.75" customHeight="1">
      <c r="A59" s="291" t="s">
        <v>227</v>
      </c>
      <c r="B59" s="689" t="s">
        <v>115</v>
      </c>
      <c r="C59" s="115"/>
      <c r="D59" s="116"/>
      <c r="E59" s="116"/>
      <c r="F59" s="117"/>
      <c r="G59" s="573">
        <f>G60+G61</f>
        <v>6</v>
      </c>
      <c r="H59" s="124">
        <f aca="true" t="shared" si="34" ref="H59:M59">H60+H61</f>
        <v>180</v>
      </c>
      <c r="I59" s="125">
        <f t="shared" si="34"/>
        <v>54</v>
      </c>
      <c r="J59" s="126">
        <f t="shared" si="34"/>
        <v>36</v>
      </c>
      <c r="K59" s="126">
        <f t="shared" si="34"/>
        <v>10</v>
      </c>
      <c r="L59" s="126">
        <f t="shared" si="34"/>
        <v>8</v>
      </c>
      <c r="M59" s="127">
        <f t="shared" si="34"/>
        <v>126</v>
      </c>
      <c r="N59" s="123"/>
      <c r="O59" s="121"/>
      <c r="P59" s="117"/>
      <c r="Q59" s="120"/>
      <c r="R59" s="121"/>
      <c r="S59" s="117"/>
      <c r="T59" s="120"/>
      <c r="U59" s="121"/>
      <c r="V59" s="117"/>
      <c r="W59" s="120"/>
      <c r="X59" s="122"/>
      <c r="AA59" s="409" t="b">
        <f t="shared" si="19"/>
        <v>1</v>
      </c>
      <c r="AB59" s="409" t="b">
        <f t="shared" si="20"/>
        <v>1</v>
      </c>
      <c r="AC59" s="409" t="b">
        <f t="shared" si="21"/>
        <v>1</v>
      </c>
      <c r="AD59" s="409" t="b">
        <f t="shared" si="22"/>
        <v>1</v>
      </c>
      <c r="AE59" s="409" t="b">
        <f t="shared" si="23"/>
        <v>1</v>
      </c>
      <c r="AF59" s="409" t="b">
        <f t="shared" si="24"/>
        <v>1</v>
      </c>
      <c r="AG59" s="409" t="b">
        <f t="shared" si="25"/>
        <v>1</v>
      </c>
      <c r="AH59" s="409" t="b">
        <f t="shared" si="26"/>
        <v>1</v>
      </c>
      <c r="AI59" s="409" t="b">
        <f t="shared" si="27"/>
        <v>1</v>
      </c>
      <c r="AJ59" s="409" t="b">
        <f t="shared" si="28"/>
        <v>1</v>
      </c>
      <c r="AK59" s="409" t="b">
        <f t="shared" si="29"/>
        <v>1</v>
      </c>
      <c r="AL59" s="409" t="b">
        <f>ISBLANK(#REF!)</f>
        <v>0</v>
      </c>
    </row>
    <row r="60" spans="1:38" s="16" customFormat="1" ht="31.5">
      <c r="A60" s="373" t="s">
        <v>297</v>
      </c>
      <c r="B60" s="699" t="s">
        <v>289</v>
      </c>
      <c r="C60" s="115"/>
      <c r="D60" s="116">
        <v>1</v>
      </c>
      <c r="E60" s="116"/>
      <c r="F60" s="117"/>
      <c r="G60" s="574">
        <v>3</v>
      </c>
      <c r="H60" s="119">
        <f aca="true" t="shared" si="35" ref="H60:H82">G60*30</f>
        <v>90</v>
      </c>
      <c r="I60" s="120">
        <f>J60+K60+L60</f>
        <v>24</v>
      </c>
      <c r="J60" s="116">
        <v>16</v>
      </c>
      <c r="K60" s="116"/>
      <c r="L60" s="116">
        <v>8</v>
      </c>
      <c r="M60" s="117">
        <f>H60-I60</f>
        <v>66</v>
      </c>
      <c r="N60" s="123">
        <v>2</v>
      </c>
      <c r="O60" s="121"/>
      <c r="P60" s="117"/>
      <c r="Q60" s="120"/>
      <c r="R60" s="121"/>
      <c r="S60" s="117"/>
      <c r="T60" s="120"/>
      <c r="U60" s="121"/>
      <c r="V60" s="117"/>
      <c r="W60" s="120"/>
      <c r="X60" s="122"/>
      <c r="AA60" s="409" t="b">
        <f t="shared" si="19"/>
        <v>0</v>
      </c>
      <c r="AB60" s="409" t="b">
        <f t="shared" si="20"/>
        <v>1</v>
      </c>
      <c r="AC60" s="409" t="b">
        <f t="shared" si="21"/>
        <v>1</v>
      </c>
      <c r="AD60" s="409" t="b">
        <f t="shared" si="22"/>
        <v>1</v>
      </c>
      <c r="AE60" s="409" t="b">
        <f t="shared" si="23"/>
        <v>1</v>
      </c>
      <c r="AF60" s="409" t="b">
        <f t="shared" si="24"/>
        <v>1</v>
      </c>
      <c r="AG60" s="409" t="b">
        <f t="shared" si="25"/>
        <v>1</v>
      </c>
      <c r="AH60" s="409" t="b">
        <f t="shared" si="26"/>
        <v>1</v>
      </c>
      <c r="AI60" s="409" t="b">
        <f t="shared" si="27"/>
        <v>1</v>
      </c>
      <c r="AJ60" s="409" t="b">
        <f t="shared" si="28"/>
        <v>1</v>
      </c>
      <c r="AK60" s="409" t="b">
        <f t="shared" si="29"/>
        <v>1</v>
      </c>
      <c r="AL60" s="409" t="b">
        <f>ISBLANK(#REF!)</f>
        <v>0</v>
      </c>
    </row>
    <row r="61" spans="1:38" s="88" customFormat="1" ht="15.75">
      <c r="A61" s="373" t="s">
        <v>298</v>
      </c>
      <c r="B61" s="699" t="s">
        <v>114</v>
      </c>
      <c r="C61" s="115">
        <v>7</v>
      </c>
      <c r="D61" s="116"/>
      <c r="E61" s="116"/>
      <c r="F61" s="117"/>
      <c r="G61" s="574">
        <v>3</v>
      </c>
      <c r="H61" s="119">
        <f t="shared" si="35"/>
        <v>90</v>
      </c>
      <c r="I61" s="120">
        <f>J61+K61+L61</f>
        <v>30</v>
      </c>
      <c r="J61" s="116">
        <v>20</v>
      </c>
      <c r="K61" s="116">
        <v>10</v>
      </c>
      <c r="L61" s="116"/>
      <c r="M61" s="117">
        <f>H61-I61</f>
        <v>60</v>
      </c>
      <c r="N61" s="123"/>
      <c r="O61" s="121"/>
      <c r="P61" s="117"/>
      <c r="Q61" s="120"/>
      <c r="R61" s="121"/>
      <c r="S61" s="117"/>
      <c r="T61" s="120"/>
      <c r="U61" s="121"/>
      <c r="V61" s="117"/>
      <c r="W61" s="120">
        <v>2</v>
      </c>
      <c r="X61" s="122"/>
      <c r="AA61" s="409" t="b">
        <f t="shared" si="19"/>
        <v>1</v>
      </c>
      <c r="AB61" s="409" t="b">
        <f t="shared" si="20"/>
        <v>1</v>
      </c>
      <c r="AC61" s="409" t="b">
        <f t="shared" si="21"/>
        <v>1</v>
      </c>
      <c r="AD61" s="409" t="b">
        <f t="shared" si="22"/>
        <v>1</v>
      </c>
      <c r="AE61" s="409" t="b">
        <f t="shared" si="23"/>
        <v>1</v>
      </c>
      <c r="AF61" s="409" t="b">
        <f t="shared" si="24"/>
        <v>1</v>
      </c>
      <c r="AG61" s="409" t="b">
        <f t="shared" si="25"/>
        <v>1</v>
      </c>
      <c r="AH61" s="409" t="b">
        <f t="shared" si="26"/>
        <v>1</v>
      </c>
      <c r="AI61" s="409" t="b">
        <f t="shared" si="27"/>
        <v>1</v>
      </c>
      <c r="AJ61" s="409" t="b">
        <f t="shared" si="28"/>
        <v>0</v>
      </c>
      <c r="AK61" s="409" t="b">
        <f t="shared" si="29"/>
        <v>1</v>
      </c>
      <c r="AL61" s="409" t="b">
        <f>ISBLANK(#REF!)</f>
        <v>0</v>
      </c>
    </row>
    <row r="62" spans="1:38" s="16" customFormat="1" ht="32.25" customHeight="1">
      <c r="A62" s="363" t="s">
        <v>231</v>
      </c>
      <c r="B62" s="689" t="s">
        <v>116</v>
      </c>
      <c r="C62" s="115">
        <v>7</v>
      </c>
      <c r="D62" s="116"/>
      <c r="E62" s="116"/>
      <c r="F62" s="117"/>
      <c r="G62" s="113">
        <v>3</v>
      </c>
      <c r="H62" s="124">
        <f t="shared" si="35"/>
        <v>90</v>
      </c>
      <c r="I62" s="125">
        <f>J62+K62+L62</f>
        <v>45</v>
      </c>
      <c r="J62" s="126">
        <v>30</v>
      </c>
      <c r="K62" s="116"/>
      <c r="L62" s="126">
        <v>15</v>
      </c>
      <c r="M62" s="127">
        <f>H62-I62</f>
        <v>45</v>
      </c>
      <c r="N62" s="123"/>
      <c r="O62" s="121"/>
      <c r="P62" s="117"/>
      <c r="Q62" s="120"/>
      <c r="R62" s="121"/>
      <c r="S62" s="117"/>
      <c r="T62" s="120"/>
      <c r="U62" s="121"/>
      <c r="V62" s="117"/>
      <c r="W62" s="120">
        <v>3</v>
      </c>
      <c r="X62" s="122"/>
      <c r="AA62" s="409" t="b">
        <f t="shared" si="19"/>
        <v>1</v>
      </c>
      <c r="AB62" s="409" t="b">
        <f t="shared" si="20"/>
        <v>1</v>
      </c>
      <c r="AC62" s="409" t="b">
        <f t="shared" si="21"/>
        <v>1</v>
      </c>
      <c r="AD62" s="409" t="b">
        <f t="shared" si="22"/>
        <v>1</v>
      </c>
      <c r="AE62" s="409" t="b">
        <f t="shared" si="23"/>
        <v>1</v>
      </c>
      <c r="AF62" s="409" t="b">
        <f t="shared" si="24"/>
        <v>1</v>
      </c>
      <c r="AG62" s="409" t="b">
        <f t="shared" si="25"/>
        <v>1</v>
      </c>
      <c r="AH62" s="409" t="b">
        <f t="shared" si="26"/>
        <v>1</v>
      </c>
      <c r="AI62" s="409" t="b">
        <f t="shared" si="27"/>
        <v>1</v>
      </c>
      <c r="AJ62" s="409" t="b">
        <f t="shared" si="28"/>
        <v>0</v>
      </c>
      <c r="AK62" s="409" t="b">
        <f t="shared" si="29"/>
        <v>1</v>
      </c>
      <c r="AL62" s="409" t="b">
        <f>ISBLANK(#REF!)</f>
        <v>0</v>
      </c>
    </row>
    <row r="63" spans="1:38" s="79" customFormat="1" ht="15.75">
      <c r="A63" s="363" t="s">
        <v>234</v>
      </c>
      <c r="B63" s="689" t="s">
        <v>118</v>
      </c>
      <c r="C63" s="703"/>
      <c r="D63" s="467">
        <v>3</v>
      </c>
      <c r="E63" s="467"/>
      <c r="F63" s="691"/>
      <c r="G63" s="573">
        <v>3</v>
      </c>
      <c r="H63" s="693">
        <f t="shared" si="35"/>
        <v>90</v>
      </c>
      <c r="I63" s="694">
        <f>J63+K63+L63</f>
        <v>30</v>
      </c>
      <c r="J63" s="695">
        <v>20</v>
      </c>
      <c r="K63" s="467"/>
      <c r="L63" s="695">
        <v>10</v>
      </c>
      <c r="M63" s="696">
        <f>H63-I63</f>
        <v>60</v>
      </c>
      <c r="N63" s="697"/>
      <c r="O63" s="698"/>
      <c r="P63" s="117"/>
      <c r="Q63" s="702">
        <v>2</v>
      </c>
      <c r="R63" s="698"/>
      <c r="S63" s="691"/>
      <c r="T63" s="702"/>
      <c r="U63" s="698"/>
      <c r="V63" s="691"/>
      <c r="W63" s="702"/>
      <c r="X63" s="806"/>
      <c r="AA63" s="409" t="b">
        <f t="shared" si="19"/>
        <v>1</v>
      </c>
      <c r="AB63" s="409" t="b">
        <f t="shared" si="20"/>
        <v>1</v>
      </c>
      <c r="AC63" s="409" t="b">
        <f t="shared" si="21"/>
        <v>1</v>
      </c>
      <c r="AD63" s="409" t="b">
        <f t="shared" si="22"/>
        <v>0</v>
      </c>
      <c r="AE63" s="409" t="b">
        <f t="shared" si="23"/>
        <v>1</v>
      </c>
      <c r="AF63" s="409" t="b">
        <f t="shared" si="24"/>
        <v>1</v>
      </c>
      <c r="AG63" s="409" t="b">
        <f t="shared" si="25"/>
        <v>1</v>
      </c>
      <c r="AH63" s="409" t="b">
        <f t="shared" si="26"/>
        <v>1</v>
      </c>
      <c r="AI63" s="409" t="b">
        <f t="shared" si="27"/>
        <v>1</v>
      </c>
      <c r="AJ63" s="409" t="b">
        <f t="shared" si="28"/>
        <v>1</v>
      </c>
      <c r="AK63" s="409" t="b">
        <f t="shared" si="29"/>
        <v>1</v>
      </c>
      <c r="AL63" s="409" t="b">
        <f>ISBLANK(#REF!)</f>
        <v>0</v>
      </c>
    </row>
    <row r="64" spans="1:39" s="14" customFormat="1" ht="18" customHeight="1">
      <c r="A64" s="363" t="s">
        <v>235</v>
      </c>
      <c r="B64" s="577" t="s">
        <v>250</v>
      </c>
      <c r="C64" s="703"/>
      <c r="D64" s="467"/>
      <c r="E64" s="467"/>
      <c r="F64" s="691"/>
      <c r="G64" s="573">
        <f aca="true" t="shared" si="36" ref="G64:M64">G65+G66+G67</f>
        <v>4.5</v>
      </c>
      <c r="H64" s="807">
        <f t="shared" si="36"/>
        <v>135</v>
      </c>
      <c r="I64" s="808">
        <f t="shared" si="36"/>
        <v>84</v>
      </c>
      <c r="J64" s="809">
        <f t="shared" si="36"/>
        <v>51</v>
      </c>
      <c r="K64" s="809">
        <f t="shared" si="36"/>
        <v>18</v>
      </c>
      <c r="L64" s="809">
        <f t="shared" si="36"/>
        <v>15</v>
      </c>
      <c r="M64" s="810">
        <f t="shared" si="36"/>
        <v>51</v>
      </c>
      <c r="N64" s="697"/>
      <c r="O64" s="698"/>
      <c r="P64" s="117"/>
      <c r="Q64" s="702"/>
      <c r="R64" s="698"/>
      <c r="S64" s="691"/>
      <c r="T64" s="702"/>
      <c r="U64" s="698"/>
      <c r="V64" s="691"/>
      <c r="W64" s="697"/>
      <c r="X64" s="806"/>
      <c r="Y64" s="31"/>
      <c r="Z64" s="31"/>
      <c r="AA64" s="409" t="b">
        <f t="shared" si="19"/>
        <v>1</v>
      </c>
      <c r="AB64" s="409" t="b">
        <f t="shared" si="20"/>
        <v>1</v>
      </c>
      <c r="AC64" s="409" t="b">
        <f t="shared" si="21"/>
        <v>1</v>
      </c>
      <c r="AD64" s="409" t="b">
        <f t="shared" si="22"/>
        <v>1</v>
      </c>
      <c r="AE64" s="409" t="b">
        <f t="shared" si="23"/>
        <v>1</v>
      </c>
      <c r="AF64" s="409" t="b">
        <f t="shared" si="24"/>
        <v>1</v>
      </c>
      <c r="AG64" s="409" t="b">
        <f t="shared" si="25"/>
        <v>1</v>
      </c>
      <c r="AH64" s="409" t="b">
        <f t="shared" si="26"/>
        <v>1</v>
      </c>
      <c r="AI64" s="409" t="b">
        <f t="shared" si="27"/>
        <v>1</v>
      </c>
      <c r="AJ64" s="409" t="b">
        <f t="shared" si="28"/>
        <v>1</v>
      </c>
      <c r="AK64" s="409" t="b">
        <f t="shared" si="29"/>
        <v>1</v>
      </c>
      <c r="AL64" s="409" t="b">
        <f>ISBLANK(#REF!)</f>
        <v>0</v>
      </c>
      <c r="AM64" s="86"/>
    </row>
    <row r="65" spans="1:39" s="14" customFormat="1" ht="31.5" customHeight="1">
      <c r="A65" s="291" t="s">
        <v>299</v>
      </c>
      <c r="B65" s="586" t="s">
        <v>302</v>
      </c>
      <c r="C65" s="811"/>
      <c r="D65" s="713" t="s">
        <v>62</v>
      </c>
      <c r="E65" s="812"/>
      <c r="F65" s="812"/>
      <c r="G65" s="813">
        <v>1.5</v>
      </c>
      <c r="H65" s="814">
        <f>G65*30</f>
        <v>45</v>
      </c>
      <c r="I65" s="705">
        <f>SUM(J65:L65)</f>
        <v>27</v>
      </c>
      <c r="J65" s="713">
        <v>18</v>
      </c>
      <c r="K65" s="713">
        <v>9</v>
      </c>
      <c r="L65" s="815"/>
      <c r="M65" s="691">
        <f>H65-I65</f>
        <v>18</v>
      </c>
      <c r="N65" s="816"/>
      <c r="O65" s="721"/>
      <c r="P65" s="104"/>
      <c r="Q65" s="705"/>
      <c r="R65" s="721"/>
      <c r="S65" s="817">
        <v>3</v>
      </c>
      <c r="T65" s="818"/>
      <c r="U65" s="819"/>
      <c r="V65" s="820"/>
      <c r="W65" s="821"/>
      <c r="X65" s="822"/>
      <c r="Y65" s="31"/>
      <c r="Z65" s="31"/>
      <c r="AA65" s="409" t="b">
        <f t="shared" si="19"/>
        <v>1</v>
      </c>
      <c r="AB65" s="409" t="b">
        <f t="shared" si="20"/>
        <v>1</v>
      </c>
      <c r="AC65" s="409" t="b">
        <f t="shared" si="21"/>
        <v>1</v>
      </c>
      <c r="AD65" s="409" t="b">
        <f t="shared" si="22"/>
        <v>1</v>
      </c>
      <c r="AE65" s="409" t="b">
        <f t="shared" si="23"/>
        <v>1</v>
      </c>
      <c r="AF65" s="409" t="b">
        <f t="shared" si="24"/>
        <v>0</v>
      </c>
      <c r="AG65" s="409" t="b">
        <f t="shared" si="25"/>
        <v>1</v>
      </c>
      <c r="AH65" s="409" t="b">
        <f t="shared" si="26"/>
        <v>1</v>
      </c>
      <c r="AI65" s="409" t="b">
        <f t="shared" si="27"/>
        <v>1</v>
      </c>
      <c r="AJ65" s="409" t="b">
        <f t="shared" si="28"/>
        <v>1</v>
      </c>
      <c r="AK65" s="409" t="b">
        <f t="shared" si="29"/>
        <v>1</v>
      </c>
      <c r="AL65" s="409" t="b">
        <f>ISBLANK(#REF!)</f>
        <v>0</v>
      </c>
      <c r="AM65" s="86"/>
    </row>
    <row r="66" spans="1:39" s="14" customFormat="1" ht="31.5" customHeight="1">
      <c r="A66" s="291" t="s">
        <v>300</v>
      </c>
      <c r="B66" s="586" t="s">
        <v>303</v>
      </c>
      <c r="C66" s="811"/>
      <c r="D66" s="713">
        <v>5</v>
      </c>
      <c r="E66" s="812"/>
      <c r="F66" s="812"/>
      <c r="G66" s="813">
        <v>1.5</v>
      </c>
      <c r="H66" s="814">
        <f>G66*30</f>
        <v>45</v>
      </c>
      <c r="I66" s="705">
        <f>SUM(J66:L66)</f>
        <v>30</v>
      </c>
      <c r="J66" s="713">
        <v>15</v>
      </c>
      <c r="K66" s="713"/>
      <c r="L66" s="713">
        <v>15</v>
      </c>
      <c r="M66" s="691">
        <f>H66-I66</f>
        <v>15</v>
      </c>
      <c r="N66" s="816"/>
      <c r="O66" s="721"/>
      <c r="P66" s="104"/>
      <c r="Q66" s="705"/>
      <c r="R66" s="721"/>
      <c r="S66" s="817"/>
      <c r="T66" s="818">
        <v>2</v>
      </c>
      <c r="U66" s="819"/>
      <c r="V66" s="820"/>
      <c r="W66" s="821"/>
      <c r="X66" s="822"/>
      <c r="Y66" s="31"/>
      <c r="Z66" s="31"/>
      <c r="AA66" s="409" t="b">
        <f t="shared" si="19"/>
        <v>1</v>
      </c>
      <c r="AB66" s="409" t="b">
        <f t="shared" si="20"/>
        <v>1</v>
      </c>
      <c r="AC66" s="409" t="b">
        <f t="shared" si="21"/>
        <v>1</v>
      </c>
      <c r="AD66" s="409" t="b">
        <f t="shared" si="22"/>
        <v>1</v>
      </c>
      <c r="AE66" s="409" t="b">
        <f t="shared" si="23"/>
        <v>1</v>
      </c>
      <c r="AF66" s="409" t="b">
        <f t="shared" si="24"/>
        <v>1</v>
      </c>
      <c r="AG66" s="409" t="b">
        <f t="shared" si="25"/>
        <v>0</v>
      </c>
      <c r="AH66" s="409" t="b">
        <f t="shared" si="26"/>
        <v>1</v>
      </c>
      <c r="AI66" s="409" t="b">
        <f t="shared" si="27"/>
        <v>1</v>
      </c>
      <c r="AJ66" s="409" t="b">
        <f t="shared" si="28"/>
        <v>1</v>
      </c>
      <c r="AK66" s="409" t="b">
        <f t="shared" si="29"/>
        <v>1</v>
      </c>
      <c r="AL66" s="409" t="b">
        <f>ISBLANK(#REF!)</f>
        <v>0</v>
      </c>
      <c r="AM66" s="86"/>
    </row>
    <row r="67" spans="1:39" s="14" customFormat="1" ht="32.25" customHeight="1">
      <c r="A67" s="291" t="s">
        <v>301</v>
      </c>
      <c r="B67" s="586" t="s">
        <v>304</v>
      </c>
      <c r="C67" s="811"/>
      <c r="D67" s="713" t="s">
        <v>63</v>
      </c>
      <c r="E67" s="812"/>
      <c r="F67" s="812"/>
      <c r="G67" s="823">
        <v>1.5</v>
      </c>
      <c r="H67" s="814">
        <f>G67*30</f>
        <v>45</v>
      </c>
      <c r="I67" s="705">
        <f>SUM(J67:L67)</f>
        <v>27</v>
      </c>
      <c r="J67" s="713">
        <v>18</v>
      </c>
      <c r="K67" s="713">
        <v>9</v>
      </c>
      <c r="L67" s="815"/>
      <c r="M67" s="691">
        <f>H67-I67</f>
        <v>18</v>
      </c>
      <c r="N67" s="816"/>
      <c r="O67" s="721"/>
      <c r="P67" s="104"/>
      <c r="Q67" s="705"/>
      <c r="R67" s="721"/>
      <c r="S67" s="817"/>
      <c r="T67" s="818"/>
      <c r="U67" s="819">
        <v>3</v>
      </c>
      <c r="V67" s="820"/>
      <c r="W67" s="821"/>
      <c r="X67" s="822"/>
      <c r="Y67" s="31"/>
      <c r="Z67" s="31"/>
      <c r="AA67" s="409" t="b">
        <f t="shared" si="19"/>
        <v>1</v>
      </c>
      <c r="AB67" s="409" t="b">
        <f t="shared" si="20"/>
        <v>1</v>
      </c>
      <c r="AC67" s="409" t="b">
        <f t="shared" si="21"/>
        <v>1</v>
      </c>
      <c r="AD67" s="409" t="b">
        <f t="shared" si="22"/>
        <v>1</v>
      </c>
      <c r="AE67" s="409" t="b">
        <f t="shared" si="23"/>
        <v>1</v>
      </c>
      <c r="AF67" s="409" t="b">
        <f t="shared" si="24"/>
        <v>1</v>
      </c>
      <c r="AG67" s="409" t="b">
        <f t="shared" si="25"/>
        <v>1</v>
      </c>
      <c r="AH67" s="409" t="b">
        <f t="shared" si="26"/>
        <v>0</v>
      </c>
      <c r="AI67" s="409" t="b">
        <f t="shared" si="27"/>
        <v>1</v>
      </c>
      <c r="AJ67" s="409" t="b">
        <f t="shared" si="28"/>
        <v>1</v>
      </c>
      <c r="AK67" s="409" t="b">
        <f t="shared" si="29"/>
        <v>1</v>
      </c>
      <c r="AL67" s="409" t="b">
        <f>ISBLANK(#REF!)</f>
        <v>0</v>
      </c>
      <c r="AM67" s="86"/>
    </row>
    <row r="68" spans="1:39" s="14" customFormat="1" ht="32.25" customHeight="1">
      <c r="A68" s="291" t="s">
        <v>237</v>
      </c>
      <c r="B68" s="716" t="s">
        <v>290</v>
      </c>
      <c r="C68" s="811"/>
      <c r="D68" s="713"/>
      <c r="E68" s="812"/>
      <c r="F68" s="817"/>
      <c r="G68" s="824">
        <f>G69+G70</f>
        <v>6</v>
      </c>
      <c r="H68" s="824">
        <f>H69+H70</f>
        <v>180</v>
      </c>
      <c r="I68" s="825">
        <f>I69+I70</f>
        <v>90</v>
      </c>
      <c r="J68" s="826">
        <f>J69+J70</f>
        <v>54</v>
      </c>
      <c r="K68" s="826">
        <f>K69+K70</f>
        <v>18</v>
      </c>
      <c r="L68" s="815"/>
      <c r="M68" s="827">
        <f>M69+M70</f>
        <v>90</v>
      </c>
      <c r="N68" s="816"/>
      <c r="O68" s="721"/>
      <c r="P68" s="104"/>
      <c r="Q68" s="705"/>
      <c r="R68" s="721"/>
      <c r="S68" s="817"/>
      <c r="T68" s="818"/>
      <c r="U68" s="819"/>
      <c r="V68" s="820"/>
      <c r="W68" s="821"/>
      <c r="X68" s="822"/>
      <c r="Y68" s="31"/>
      <c r="Z68" s="31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86"/>
    </row>
    <row r="69" spans="1:39" s="14" customFormat="1" ht="32.25" customHeight="1">
      <c r="A69" s="291" t="s">
        <v>251</v>
      </c>
      <c r="B69" s="586" t="s">
        <v>290</v>
      </c>
      <c r="C69" s="811"/>
      <c r="D69" s="713"/>
      <c r="E69" s="812"/>
      <c r="F69" s="817"/>
      <c r="G69" s="700">
        <v>3</v>
      </c>
      <c r="H69" s="814">
        <f>G69*30</f>
        <v>90</v>
      </c>
      <c r="I69" s="705">
        <f>J69+K69+L69</f>
        <v>45</v>
      </c>
      <c r="J69" s="713">
        <v>27</v>
      </c>
      <c r="K69" s="713"/>
      <c r="L69" s="713">
        <v>18</v>
      </c>
      <c r="M69" s="817">
        <f aca="true" t="shared" si="37" ref="M69:M76">H69-I69</f>
        <v>45</v>
      </c>
      <c r="N69" s="816"/>
      <c r="O69" s="721"/>
      <c r="P69" s="104"/>
      <c r="Q69" s="705"/>
      <c r="R69" s="721">
        <v>5</v>
      </c>
      <c r="S69" s="817"/>
      <c r="T69" s="818"/>
      <c r="U69" s="819"/>
      <c r="V69" s="820"/>
      <c r="W69" s="821"/>
      <c r="X69" s="822"/>
      <c r="Y69" s="31"/>
      <c r="Z69" s="31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86"/>
    </row>
    <row r="70" spans="1:39" s="14" customFormat="1" ht="32.25" customHeight="1">
      <c r="A70" s="291" t="s">
        <v>252</v>
      </c>
      <c r="B70" s="586" t="s">
        <v>290</v>
      </c>
      <c r="C70" s="811" t="s">
        <v>62</v>
      </c>
      <c r="D70" s="713"/>
      <c r="E70" s="812"/>
      <c r="F70" s="817"/>
      <c r="G70" s="828">
        <v>3</v>
      </c>
      <c r="H70" s="814">
        <f>G70*30</f>
        <v>90</v>
      </c>
      <c r="I70" s="705">
        <f>J70+K70+L70</f>
        <v>45</v>
      </c>
      <c r="J70" s="713">
        <v>27</v>
      </c>
      <c r="K70" s="713">
        <v>18</v>
      </c>
      <c r="L70" s="713"/>
      <c r="M70" s="817">
        <f t="shared" si="37"/>
        <v>45</v>
      </c>
      <c r="N70" s="816"/>
      <c r="O70" s="721"/>
      <c r="P70" s="104"/>
      <c r="Q70" s="705"/>
      <c r="R70" s="721"/>
      <c r="S70" s="817">
        <v>5</v>
      </c>
      <c r="T70" s="818"/>
      <c r="U70" s="819"/>
      <c r="V70" s="820"/>
      <c r="W70" s="821"/>
      <c r="X70" s="822"/>
      <c r="Y70" s="31"/>
      <c r="Z70" s="31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86"/>
    </row>
    <row r="71" spans="1:39" s="14" customFormat="1" ht="33.75" customHeight="1">
      <c r="A71" s="361" t="s">
        <v>238</v>
      </c>
      <c r="B71" s="577" t="s">
        <v>265</v>
      </c>
      <c r="C71" s="474"/>
      <c r="D71" s="829">
        <v>7</v>
      </c>
      <c r="E71" s="579"/>
      <c r="F71" s="580"/>
      <c r="G71" s="571">
        <v>3.5</v>
      </c>
      <c r="H71" s="830">
        <f t="shared" si="35"/>
        <v>105</v>
      </c>
      <c r="I71" s="831">
        <f>J71+K71+L71</f>
        <v>60</v>
      </c>
      <c r="J71" s="832">
        <v>30</v>
      </c>
      <c r="K71" s="832">
        <v>30</v>
      </c>
      <c r="L71" s="832"/>
      <c r="M71" s="833">
        <f t="shared" si="37"/>
        <v>45</v>
      </c>
      <c r="N71" s="581"/>
      <c r="O71" s="582"/>
      <c r="P71" s="22"/>
      <c r="Q71" s="584"/>
      <c r="R71" s="582"/>
      <c r="S71" s="583"/>
      <c r="T71" s="584"/>
      <c r="U71" s="582"/>
      <c r="V71" s="583"/>
      <c r="W71" s="584">
        <v>4</v>
      </c>
      <c r="X71" s="585"/>
      <c r="Y71" s="31"/>
      <c r="Z71" s="31"/>
      <c r="AA71" s="409" t="b">
        <f aca="true" t="shared" si="38" ref="AA71:AK71">ISBLANK(N71)</f>
        <v>1</v>
      </c>
      <c r="AB71" s="409" t="b">
        <f t="shared" si="38"/>
        <v>1</v>
      </c>
      <c r="AC71" s="409" t="b">
        <f t="shared" si="38"/>
        <v>1</v>
      </c>
      <c r="AD71" s="409" t="b">
        <f t="shared" si="38"/>
        <v>1</v>
      </c>
      <c r="AE71" s="409" t="b">
        <f t="shared" si="38"/>
        <v>1</v>
      </c>
      <c r="AF71" s="409" t="b">
        <f t="shared" si="38"/>
        <v>1</v>
      </c>
      <c r="AG71" s="409" t="b">
        <f t="shared" si="38"/>
        <v>1</v>
      </c>
      <c r="AH71" s="409" t="b">
        <f t="shared" si="38"/>
        <v>1</v>
      </c>
      <c r="AI71" s="409" t="b">
        <f t="shared" si="38"/>
        <v>1</v>
      </c>
      <c r="AJ71" s="409" t="b">
        <f t="shared" si="38"/>
        <v>0</v>
      </c>
      <c r="AK71" s="409" t="b">
        <f t="shared" si="38"/>
        <v>1</v>
      </c>
      <c r="AL71" s="409" t="b">
        <f>ISBLANK(#REF!)</f>
        <v>0</v>
      </c>
      <c r="AM71" s="86"/>
    </row>
    <row r="72" spans="1:39" s="14" customFormat="1" ht="19.5" customHeight="1">
      <c r="A72" s="747" t="s">
        <v>274</v>
      </c>
      <c r="B72" s="834" t="s">
        <v>211</v>
      </c>
      <c r="C72" s="835"/>
      <c r="D72" s="836">
        <v>7</v>
      </c>
      <c r="E72" s="837"/>
      <c r="F72" s="838"/>
      <c r="G72" s="839">
        <v>4</v>
      </c>
      <c r="H72" s="840">
        <f t="shared" si="35"/>
        <v>120</v>
      </c>
      <c r="I72" s="841">
        <f>J72+K72+L72</f>
        <v>45</v>
      </c>
      <c r="J72" s="842">
        <v>30</v>
      </c>
      <c r="K72" s="843">
        <v>15</v>
      </c>
      <c r="L72" s="843"/>
      <c r="M72" s="844">
        <f t="shared" si="37"/>
        <v>75</v>
      </c>
      <c r="N72" s="845"/>
      <c r="O72" s="846"/>
      <c r="P72" s="1008"/>
      <c r="Q72" s="845"/>
      <c r="R72" s="846"/>
      <c r="S72" s="847"/>
      <c r="T72" s="845"/>
      <c r="U72" s="846"/>
      <c r="V72" s="848"/>
      <c r="W72" s="849">
        <v>3</v>
      </c>
      <c r="X72" s="846"/>
      <c r="Y72" s="31"/>
      <c r="Z72" s="31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09"/>
      <c r="AL72" s="409"/>
      <c r="AM72" s="86"/>
    </row>
    <row r="73" spans="1:39" s="14" customFormat="1" ht="19.5" customHeight="1">
      <c r="A73" s="748" t="s">
        <v>275</v>
      </c>
      <c r="B73" s="850" t="s">
        <v>216</v>
      </c>
      <c r="C73" s="851"/>
      <c r="D73" s="655"/>
      <c r="E73" s="655"/>
      <c r="F73" s="852"/>
      <c r="G73" s="853">
        <f>SUM(G74:G76)</f>
        <v>6.5</v>
      </c>
      <c r="H73" s="754">
        <f t="shared" si="35"/>
        <v>195</v>
      </c>
      <c r="I73" s="755">
        <f>SUM(I74:I76)</f>
        <v>105</v>
      </c>
      <c r="J73" s="854">
        <f>SUM(J74:J76)</f>
        <v>54</v>
      </c>
      <c r="K73" s="854">
        <f>SUM(K74:K76)</f>
        <v>9</v>
      </c>
      <c r="L73" s="854">
        <f>SUM(L74:L76)</f>
        <v>42</v>
      </c>
      <c r="M73" s="855">
        <f t="shared" si="37"/>
        <v>90</v>
      </c>
      <c r="N73" s="856"/>
      <c r="O73" s="655"/>
      <c r="P73" s="1009"/>
      <c r="Q73" s="851"/>
      <c r="R73" s="655"/>
      <c r="S73" s="857"/>
      <c r="T73" s="858"/>
      <c r="U73" s="655"/>
      <c r="V73" s="857"/>
      <c r="W73" s="858"/>
      <c r="X73" s="859"/>
      <c r="Y73" s="31"/>
      <c r="Z73" s="31"/>
      <c r="AA73" s="409"/>
      <c r="AB73" s="409"/>
      <c r="AC73" s="409"/>
      <c r="AD73" s="409"/>
      <c r="AE73" s="409"/>
      <c r="AF73" s="409"/>
      <c r="AG73" s="409"/>
      <c r="AH73" s="409"/>
      <c r="AI73" s="409"/>
      <c r="AJ73" s="409"/>
      <c r="AK73" s="409"/>
      <c r="AL73" s="409"/>
      <c r="AM73" s="86"/>
    </row>
    <row r="74" spans="1:39" s="14" customFormat="1" ht="19.5" customHeight="1">
      <c r="A74" s="747" t="s">
        <v>276</v>
      </c>
      <c r="B74" s="860" t="s">
        <v>216</v>
      </c>
      <c r="C74" s="851"/>
      <c r="D74" s="655" t="s">
        <v>63</v>
      </c>
      <c r="E74" s="655"/>
      <c r="F74" s="852"/>
      <c r="G74" s="861">
        <v>2</v>
      </c>
      <c r="H74" s="862">
        <f t="shared" si="35"/>
        <v>60</v>
      </c>
      <c r="I74" s="863">
        <f>J74+K74+L74</f>
        <v>36</v>
      </c>
      <c r="J74" s="655">
        <v>27</v>
      </c>
      <c r="K74" s="655"/>
      <c r="L74" s="655">
        <v>9</v>
      </c>
      <c r="M74" s="857">
        <f t="shared" si="37"/>
        <v>24</v>
      </c>
      <c r="N74" s="856"/>
      <c r="O74" s="655"/>
      <c r="P74" s="1009"/>
      <c r="Q74" s="851"/>
      <c r="R74" s="655"/>
      <c r="S74" s="857"/>
      <c r="T74" s="858"/>
      <c r="U74" s="655">
        <v>4</v>
      </c>
      <c r="V74" s="857"/>
      <c r="W74" s="858"/>
      <c r="X74" s="859"/>
      <c r="Y74" s="31"/>
      <c r="Z74" s="31"/>
      <c r="AA74" s="409"/>
      <c r="AB74" s="409"/>
      <c r="AC74" s="409"/>
      <c r="AD74" s="409"/>
      <c r="AE74" s="409"/>
      <c r="AF74" s="409"/>
      <c r="AG74" s="409"/>
      <c r="AH74" s="409"/>
      <c r="AI74" s="409"/>
      <c r="AJ74" s="409"/>
      <c r="AK74" s="409"/>
      <c r="AL74" s="409"/>
      <c r="AM74" s="86"/>
    </row>
    <row r="75" spans="1:39" s="14" customFormat="1" ht="19.5" customHeight="1">
      <c r="A75" s="747" t="s">
        <v>277</v>
      </c>
      <c r="B75" s="860" t="s">
        <v>216</v>
      </c>
      <c r="C75" s="851" t="s">
        <v>64</v>
      </c>
      <c r="D75" s="655"/>
      <c r="E75" s="655"/>
      <c r="F75" s="852"/>
      <c r="G75" s="861">
        <v>3.5</v>
      </c>
      <c r="H75" s="862">
        <f t="shared" si="35"/>
        <v>105</v>
      </c>
      <c r="I75" s="863">
        <f>J75+K75+L75</f>
        <v>54</v>
      </c>
      <c r="J75" s="655">
        <v>27</v>
      </c>
      <c r="K75" s="655">
        <v>9</v>
      </c>
      <c r="L75" s="655">
        <v>18</v>
      </c>
      <c r="M75" s="857">
        <f t="shared" si="37"/>
        <v>51</v>
      </c>
      <c r="N75" s="856"/>
      <c r="O75" s="655"/>
      <c r="P75" s="1009"/>
      <c r="Q75" s="851"/>
      <c r="R75" s="655"/>
      <c r="S75" s="857"/>
      <c r="T75" s="858"/>
      <c r="U75" s="655"/>
      <c r="V75" s="857">
        <v>6</v>
      </c>
      <c r="W75" s="858"/>
      <c r="X75" s="859"/>
      <c r="Y75" s="31"/>
      <c r="Z75" s="31"/>
      <c r="AA75" s="409"/>
      <c r="AB75" s="409"/>
      <c r="AC75" s="409"/>
      <c r="AD75" s="409"/>
      <c r="AE75" s="409"/>
      <c r="AF75" s="409"/>
      <c r="AG75" s="409"/>
      <c r="AH75" s="409"/>
      <c r="AI75" s="409"/>
      <c r="AJ75" s="409"/>
      <c r="AK75" s="409"/>
      <c r="AL75" s="409"/>
      <c r="AM75" s="86"/>
    </row>
    <row r="76" spans="1:39" s="14" customFormat="1" ht="19.5" customHeight="1">
      <c r="A76" s="747" t="s">
        <v>278</v>
      </c>
      <c r="B76" s="860" t="s">
        <v>254</v>
      </c>
      <c r="C76" s="851"/>
      <c r="D76" s="655"/>
      <c r="E76" s="655"/>
      <c r="F76" s="864">
        <v>7</v>
      </c>
      <c r="G76" s="861">
        <v>1</v>
      </c>
      <c r="H76" s="862">
        <f t="shared" si="35"/>
        <v>30</v>
      </c>
      <c r="I76" s="863">
        <f>J76+K76+L76</f>
        <v>15</v>
      </c>
      <c r="J76" s="655"/>
      <c r="K76" s="655"/>
      <c r="L76" s="655">
        <v>15</v>
      </c>
      <c r="M76" s="857">
        <f t="shared" si="37"/>
        <v>15</v>
      </c>
      <c r="N76" s="856"/>
      <c r="O76" s="655"/>
      <c r="P76" s="1009"/>
      <c r="Q76" s="851"/>
      <c r="R76" s="655"/>
      <c r="S76" s="857"/>
      <c r="T76" s="858"/>
      <c r="U76" s="655"/>
      <c r="V76" s="857"/>
      <c r="W76" s="858">
        <v>1</v>
      </c>
      <c r="X76" s="859"/>
      <c r="Y76" s="31"/>
      <c r="Z76" s="31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9"/>
      <c r="AL76" s="409"/>
      <c r="AM76" s="86"/>
    </row>
    <row r="77" spans="1:39" s="14" customFormat="1" ht="19.5" customHeight="1">
      <c r="A77" s="747" t="s">
        <v>279</v>
      </c>
      <c r="B77" s="653" t="s">
        <v>217</v>
      </c>
      <c r="C77" s="865"/>
      <c r="D77" s="751"/>
      <c r="E77" s="751"/>
      <c r="F77" s="866"/>
      <c r="G77" s="572">
        <f>SUM(G78:G81)</f>
        <v>8</v>
      </c>
      <c r="H77" s="754">
        <f t="shared" si="35"/>
        <v>240</v>
      </c>
      <c r="I77" s="867">
        <f>SUM(I78:I81)</f>
        <v>126</v>
      </c>
      <c r="J77" s="868">
        <f>SUM(J78:J81)</f>
        <v>86</v>
      </c>
      <c r="K77" s="868">
        <f>SUM(K78:K81)</f>
        <v>16</v>
      </c>
      <c r="L77" s="868">
        <f>SUM(L78:L81)</f>
        <v>24</v>
      </c>
      <c r="M77" s="869">
        <f aca="true" t="shared" si="39" ref="M77:M82">H77-I77</f>
        <v>114</v>
      </c>
      <c r="N77" s="870"/>
      <c r="O77" s="722"/>
      <c r="P77" s="303"/>
      <c r="Q77" s="871"/>
      <c r="R77" s="722"/>
      <c r="S77" s="872"/>
      <c r="T77" s="873"/>
      <c r="U77" s="722"/>
      <c r="V77" s="872"/>
      <c r="W77" s="874"/>
      <c r="X77" s="859"/>
      <c r="Y77" s="31"/>
      <c r="Z77" s="31"/>
      <c r="AA77" s="409"/>
      <c r="AB77" s="409"/>
      <c r="AC77" s="409"/>
      <c r="AD77" s="409"/>
      <c r="AE77" s="409"/>
      <c r="AF77" s="409"/>
      <c r="AG77" s="409"/>
      <c r="AH77" s="409"/>
      <c r="AI77" s="409"/>
      <c r="AJ77" s="409"/>
      <c r="AK77" s="409"/>
      <c r="AL77" s="409"/>
      <c r="AM77" s="86"/>
    </row>
    <row r="78" spans="1:39" s="14" customFormat="1" ht="19.5" customHeight="1">
      <c r="A78" s="747" t="s">
        <v>280</v>
      </c>
      <c r="B78" s="710" t="s">
        <v>218</v>
      </c>
      <c r="C78" s="865"/>
      <c r="D78" s="875"/>
      <c r="E78" s="751"/>
      <c r="F78" s="866"/>
      <c r="G78" s="876">
        <v>2</v>
      </c>
      <c r="H78" s="862">
        <f t="shared" si="35"/>
        <v>60</v>
      </c>
      <c r="I78" s="877">
        <f>J78+K78+L78</f>
        <v>30</v>
      </c>
      <c r="J78" s="878">
        <v>23</v>
      </c>
      <c r="K78" s="875">
        <v>7</v>
      </c>
      <c r="L78" s="875"/>
      <c r="M78" s="879">
        <f t="shared" si="39"/>
        <v>30</v>
      </c>
      <c r="N78" s="870"/>
      <c r="O78" s="722"/>
      <c r="P78" s="303"/>
      <c r="Q78" s="871">
        <v>2</v>
      </c>
      <c r="R78" s="722"/>
      <c r="S78" s="872"/>
      <c r="T78" s="873"/>
      <c r="U78" s="722"/>
      <c r="V78" s="872"/>
      <c r="W78" s="874"/>
      <c r="X78" s="859"/>
      <c r="Y78" s="31"/>
      <c r="Z78" s="31"/>
      <c r="AA78" s="409"/>
      <c r="AB78" s="409"/>
      <c r="AC78" s="409"/>
      <c r="AD78" s="409"/>
      <c r="AE78" s="409"/>
      <c r="AF78" s="409"/>
      <c r="AG78" s="409"/>
      <c r="AH78" s="409"/>
      <c r="AI78" s="409"/>
      <c r="AJ78" s="409"/>
      <c r="AK78" s="409"/>
      <c r="AL78" s="409"/>
      <c r="AM78" s="86"/>
    </row>
    <row r="79" spans="1:39" s="14" customFormat="1" ht="19.5" customHeight="1">
      <c r="A79" s="747" t="s">
        <v>281</v>
      </c>
      <c r="B79" s="710" t="s">
        <v>218</v>
      </c>
      <c r="C79" s="865"/>
      <c r="D79" s="875" t="s">
        <v>61</v>
      </c>
      <c r="E79" s="751"/>
      <c r="F79" s="866"/>
      <c r="G79" s="880">
        <v>2</v>
      </c>
      <c r="H79" s="862">
        <f t="shared" si="35"/>
        <v>60</v>
      </c>
      <c r="I79" s="877">
        <f>J79+K79+L79</f>
        <v>36</v>
      </c>
      <c r="J79" s="878">
        <v>27</v>
      </c>
      <c r="K79" s="875">
        <v>5</v>
      </c>
      <c r="L79" s="875">
        <v>4</v>
      </c>
      <c r="M79" s="879">
        <f t="shared" si="39"/>
        <v>24</v>
      </c>
      <c r="N79" s="870"/>
      <c r="O79" s="722"/>
      <c r="P79" s="303"/>
      <c r="Q79" s="881"/>
      <c r="R79" s="722">
        <v>4</v>
      </c>
      <c r="S79" s="872"/>
      <c r="T79" s="873"/>
      <c r="U79" s="722"/>
      <c r="V79" s="872"/>
      <c r="W79" s="874"/>
      <c r="X79" s="859"/>
      <c r="Y79" s="31"/>
      <c r="Z79" s="31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09"/>
      <c r="AL79" s="409"/>
      <c r="AM79" s="86"/>
    </row>
    <row r="80" spans="1:39" s="14" customFormat="1" ht="19.5" customHeight="1">
      <c r="A80" s="747" t="s">
        <v>282</v>
      </c>
      <c r="B80" s="710" t="s">
        <v>218</v>
      </c>
      <c r="C80" s="865" t="s">
        <v>62</v>
      </c>
      <c r="D80" s="751"/>
      <c r="E80" s="751"/>
      <c r="F80" s="866"/>
      <c r="G80" s="882">
        <v>3</v>
      </c>
      <c r="H80" s="862">
        <f t="shared" si="35"/>
        <v>90</v>
      </c>
      <c r="I80" s="877">
        <f>J80+K80+L80</f>
        <v>45</v>
      </c>
      <c r="J80" s="878">
        <v>36</v>
      </c>
      <c r="K80" s="875">
        <v>4</v>
      </c>
      <c r="L80" s="875">
        <v>5</v>
      </c>
      <c r="M80" s="879">
        <f t="shared" si="39"/>
        <v>45</v>
      </c>
      <c r="N80" s="870"/>
      <c r="O80" s="722"/>
      <c r="P80" s="303"/>
      <c r="Q80" s="881"/>
      <c r="R80" s="722"/>
      <c r="S80" s="872">
        <v>5</v>
      </c>
      <c r="T80" s="873"/>
      <c r="U80" s="722"/>
      <c r="V80" s="872"/>
      <c r="W80" s="874"/>
      <c r="X80" s="859"/>
      <c r="Y80" s="31"/>
      <c r="Z80" s="31"/>
      <c r="AA80" s="409"/>
      <c r="AB80" s="409"/>
      <c r="AC80" s="409"/>
      <c r="AD80" s="409"/>
      <c r="AE80" s="409"/>
      <c r="AF80" s="409"/>
      <c r="AG80" s="409"/>
      <c r="AH80" s="409"/>
      <c r="AI80" s="409"/>
      <c r="AJ80" s="409"/>
      <c r="AK80" s="409"/>
      <c r="AL80" s="409"/>
      <c r="AM80" s="86"/>
    </row>
    <row r="81" spans="1:39" s="14" customFormat="1" ht="19.5" customHeight="1">
      <c r="A81" s="748" t="s">
        <v>283</v>
      </c>
      <c r="B81" s="883" t="s">
        <v>219</v>
      </c>
      <c r="C81" s="865"/>
      <c r="D81" s="751"/>
      <c r="E81" s="875"/>
      <c r="F81" s="884">
        <v>5</v>
      </c>
      <c r="G81" s="882">
        <v>1</v>
      </c>
      <c r="H81" s="885">
        <f t="shared" si="35"/>
        <v>30</v>
      </c>
      <c r="I81" s="886">
        <f>J81+K81+L81</f>
        <v>15</v>
      </c>
      <c r="J81" s="878"/>
      <c r="K81" s="875"/>
      <c r="L81" s="875">
        <v>15</v>
      </c>
      <c r="M81" s="887">
        <f t="shared" si="39"/>
        <v>15</v>
      </c>
      <c r="N81" s="870"/>
      <c r="O81" s="722"/>
      <c r="P81" s="303"/>
      <c r="Q81" s="871"/>
      <c r="R81" s="722"/>
      <c r="S81" s="872"/>
      <c r="T81" s="873">
        <v>1</v>
      </c>
      <c r="U81" s="722"/>
      <c r="V81" s="872"/>
      <c r="W81" s="874"/>
      <c r="X81" s="585"/>
      <c r="Y81" s="31"/>
      <c r="Z81" s="31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/>
      <c r="AM81" s="86"/>
    </row>
    <row r="82" spans="1:39" s="14" customFormat="1" ht="19.5" customHeight="1">
      <c r="A82" s="747" t="s">
        <v>284</v>
      </c>
      <c r="B82" s="888" t="s">
        <v>204</v>
      </c>
      <c r="C82" s="889"/>
      <c r="D82" s="890">
        <v>5</v>
      </c>
      <c r="E82" s="890"/>
      <c r="F82" s="891"/>
      <c r="G82" s="892">
        <v>3</v>
      </c>
      <c r="H82" s="893">
        <f t="shared" si="35"/>
        <v>90</v>
      </c>
      <c r="I82" s="894">
        <f>J82+K82+L82</f>
        <v>45</v>
      </c>
      <c r="J82" s="895">
        <v>30</v>
      </c>
      <c r="K82" s="895"/>
      <c r="L82" s="895">
        <v>15</v>
      </c>
      <c r="M82" s="896">
        <f t="shared" si="39"/>
        <v>45</v>
      </c>
      <c r="N82" s="897"/>
      <c r="O82" s="890"/>
      <c r="P82" s="1010"/>
      <c r="Q82" s="889"/>
      <c r="R82" s="890"/>
      <c r="S82" s="898"/>
      <c r="T82" s="899">
        <v>3</v>
      </c>
      <c r="U82" s="890"/>
      <c r="V82" s="898"/>
      <c r="W82" s="900"/>
      <c r="X82" s="859"/>
      <c r="Y82" s="31"/>
      <c r="Z82" s="31"/>
      <c r="AA82" s="409"/>
      <c r="AB82" s="409"/>
      <c r="AC82" s="409"/>
      <c r="AD82" s="409"/>
      <c r="AE82" s="409"/>
      <c r="AF82" s="409"/>
      <c r="AG82" s="409"/>
      <c r="AH82" s="409"/>
      <c r="AI82" s="409"/>
      <c r="AJ82" s="409"/>
      <c r="AK82" s="409"/>
      <c r="AL82" s="409"/>
      <c r="AM82" s="86"/>
    </row>
    <row r="83" spans="1:39" s="14" customFormat="1" ht="9.75" customHeight="1" thickBot="1">
      <c r="A83" s="246"/>
      <c r="B83" s="564"/>
      <c r="C83" s="565"/>
      <c r="D83" s="566"/>
      <c r="E83" s="567"/>
      <c r="F83" s="568"/>
      <c r="G83" s="569"/>
      <c r="H83" s="570"/>
      <c r="I83" s="561"/>
      <c r="J83" s="562"/>
      <c r="K83" s="562"/>
      <c r="L83" s="562"/>
      <c r="M83" s="563"/>
      <c r="N83" s="55"/>
      <c r="O83" s="56"/>
      <c r="P83" s="57"/>
      <c r="Q83" s="55"/>
      <c r="R83" s="56"/>
      <c r="S83" s="57"/>
      <c r="T83" s="55"/>
      <c r="U83" s="56"/>
      <c r="V83" s="57"/>
      <c r="W83" s="55"/>
      <c r="X83" s="58"/>
      <c r="Y83" s="31"/>
      <c r="Z83" s="31"/>
      <c r="AA83" s="409"/>
      <c r="AB83" s="409"/>
      <c r="AC83" s="409"/>
      <c r="AD83" s="409"/>
      <c r="AE83" s="409"/>
      <c r="AF83" s="409"/>
      <c r="AG83" s="409"/>
      <c r="AH83" s="409"/>
      <c r="AI83" s="409"/>
      <c r="AJ83" s="409"/>
      <c r="AK83" s="409"/>
      <c r="AL83" s="409"/>
      <c r="AM83" s="86"/>
    </row>
    <row r="84" spans="1:39" s="14" customFormat="1" ht="16.5" thickBot="1">
      <c r="A84" s="1034" t="s">
        <v>78</v>
      </c>
      <c r="B84" s="1035"/>
      <c r="C84" s="1035"/>
      <c r="D84" s="1035"/>
      <c r="E84" s="1035"/>
      <c r="F84" s="1036"/>
      <c r="G84" s="265">
        <f aca="true" t="shared" si="40" ref="G84:M84">G46+G47+G52+G54+G58+G59+G62+G64+G71+G53+G63+G72+G73+G77+G82+G68</f>
        <v>77.5</v>
      </c>
      <c r="H84" s="66">
        <f t="shared" si="40"/>
        <v>2325</v>
      </c>
      <c r="I84" s="66">
        <f t="shared" si="40"/>
        <v>1158</v>
      </c>
      <c r="J84" s="66">
        <f t="shared" si="40"/>
        <v>660</v>
      </c>
      <c r="K84" s="66">
        <f t="shared" si="40"/>
        <v>164</v>
      </c>
      <c r="L84" s="66">
        <f t="shared" si="40"/>
        <v>316</v>
      </c>
      <c r="M84" s="66">
        <f t="shared" si="40"/>
        <v>1167</v>
      </c>
      <c r="N84" s="435">
        <f>SUM(N46:N83)</f>
        <v>2</v>
      </c>
      <c r="O84" s="435">
        <f aca="true" t="shared" si="41" ref="O84:X84">SUM(O46:O83)</f>
        <v>0</v>
      </c>
      <c r="P84" s="435">
        <f t="shared" si="41"/>
        <v>0</v>
      </c>
      <c r="Q84" s="435">
        <f t="shared" si="41"/>
        <v>12</v>
      </c>
      <c r="R84" s="435">
        <f t="shared" si="41"/>
        <v>18</v>
      </c>
      <c r="S84" s="435">
        <f t="shared" si="41"/>
        <v>22</v>
      </c>
      <c r="T84" s="435">
        <f t="shared" si="41"/>
        <v>12</v>
      </c>
      <c r="U84" s="435">
        <f t="shared" si="41"/>
        <v>9</v>
      </c>
      <c r="V84" s="435">
        <f t="shared" si="41"/>
        <v>12</v>
      </c>
      <c r="W84" s="435">
        <f t="shared" si="41"/>
        <v>15</v>
      </c>
      <c r="X84" s="435">
        <f t="shared" si="41"/>
        <v>0</v>
      </c>
      <c r="Y84" s="31"/>
      <c r="Z84" s="31"/>
      <c r="AA84" s="411">
        <f aca="true" t="shared" si="42" ref="AA84:AL84">SUMIF(AA46:AA83,FALSE,$G46:$G83)</f>
        <v>3</v>
      </c>
      <c r="AB84" s="411">
        <f t="shared" si="42"/>
        <v>0</v>
      </c>
      <c r="AC84" s="411">
        <f t="shared" si="42"/>
        <v>0</v>
      </c>
      <c r="AD84" s="411">
        <f t="shared" si="42"/>
        <v>9.5</v>
      </c>
      <c r="AE84" s="411">
        <f t="shared" si="42"/>
        <v>5</v>
      </c>
      <c r="AF84" s="411">
        <f t="shared" si="42"/>
        <v>7.5</v>
      </c>
      <c r="AG84" s="411">
        <f t="shared" si="42"/>
        <v>6</v>
      </c>
      <c r="AH84" s="411">
        <f t="shared" si="42"/>
        <v>2.5</v>
      </c>
      <c r="AI84" s="411">
        <f t="shared" si="42"/>
        <v>4</v>
      </c>
      <c r="AJ84" s="411">
        <f t="shared" si="42"/>
        <v>12.5</v>
      </c>
      <c r="AK84" s="411">
        <f t="shared" si="42"/>
        <v>0</v>
      </c>
      <c r="AL84" s="411">
        <f t="shared" si="42"/>
        <v>78.5</v>
      </c>
      <c r="AM84" s="408">
        <f>SUM(AA84:AL84)</f>
        <v>128.5</v>
      </c>
    </row>
    <row r="85" spans="1:39" ht="16.5" thickBot="1">
      <c r="A85" s="1323" t="s">
        <v>206</v>
      </c>
      <c r="B85" s="1324"/>
      <c r="C85" s="1324"/>
      <c r="D85" s="1324"/>
      <c r="E85" s="1324"/>
      <c r="F85" s="1324"/>
      <c r="G85" s="1324"/>
      <c r="H85" s="1324"/>
      <c r="I85" s="1324"/>
      <c r="J85" s="1324"/>
      <c r="K85" s="1324"/>
      <c r="L85" s="1324"/>
      <c r="M85" s="1324"/>
      <c r="N85" s="1324"/>
      <c r="O85" s="1324"/>
      <c r="P85" s="1324"/>
      <c r="Q85" s="1324"/>
      <c r="R85" s="1324"/>
      <c r="S85" s="1324"/>
      <c r="T85" s="1324"/>
      <c r="U85" s="1324"/>
      <c r="V85" s="1324"/>
      <c r="W85" s="1324"/>
      <c r="X85" s="1324"/>
      <c r="AA85" s="73" t="s">
        <v>40</v>
      </c>
      <c r="AB85" s="410">
        <f>AA84+AB84+AC84</f>
        <v>3</v>
      </c>
      <c r="AD85" s="73" t="s">
        <v>41</v>
      </c>
      <c r="AE85" s="410">
        <f>AD84+AE84+AF84</f>
        <v>22</v>
      </c>
      <c r="AG85" s="73" t="s">
        <v>42</v>
      </c>
      <c r="AH85" s="410">
        <f>AG84+AH84+AI84</f>
        <v>12.5</v>
      </c>
      <c r="AJ85" s="73" t="s">
        <v>43</v>
      </c>
      <c r="AK85" s="410">
        <f>AJ84+AK84+AL84</f>
        <v>91</v>
      </c>
      <c r="AM85" s="408">
        <f>AB85+AE85+AH85+AK85</f>
        <v>128.5</v>
      </c>
    </row>
    <row r="86" spans="1:38" s="14" customFormat="1" ht="15.75">
      <c r="A86" s="136" t="s">
        <v>121</v>
      </c>
      <c r="B86" s="41" t="s">
        <v>124</v>
      </c>
      <c r="C86" s="3"/>
      <c r="D86" s="4" t="s">
        <v>62</v>
      </c>
      <c r="E86" s="4"/>
      <c r="F86" s="137"/>
      <c r="G86" s="138">
        <v>3</v>
      </c>
      <c r="H86" s="139">
        <f>G86*30</f>
        <v>90</v>
      </c>
      <c r="I86" s="415">
        <f>J86+K86+L86</f>
        <v>0</v>
      </c>
      <c r="J86" s="140"/>
      <c r="K86" s="140"/>
      <c r="L86" s="140"/>
      <c r="M86" s="413">
        <f>H86-I86</f>
        <v>90</v>
      </c>
      <c r="N86" s="142"/>
      <c r="O86" s="143"/>
      <c r="P86" s="144"/>
      <c r="Q86" s="145"/>
      <c r="R86" s="146"/>
      <c r="S86" s="144"/>
      <c r="T86" s="145"/>
      <c r="U86" s="146"/>
      <c r="V86" s="144"/>
      <c r="W86" s="145"/>
      <c r="X86" s="147"/>
      <c r="AA86" s="244" t="b">
        <f aca="true" t="shared" si="43" ref="AA86:AK88">ISBLANK(N86)</f>
        <v>1</v>
      </c>
      <c r="AB86" s="244" t="b">
        <f t="shared" si="43"/>
        <v>1</v>
      </c>
      <c r="AC86" s="244" t="b">
        <f t="shared" si="43"/>
        <v>1</v>
      </c>
      <c r="AD86" s="244" t="b">
        <f t="shared" si="43"/>
        <v>1</v>
      </c>
      <c r="AE86" s="244" t="b">
        <f t="shared" si="43"/>
        <v>1</v>
      </c>
      <c r="AF86" s="244" t="b">
        <f t="shared" si="43"/>
        <v>1</v>
      </c>
      <c r="AG86" s="244" t="b">
        <f t="shared" si="43"/>
        <v>1</v>
      </c>
      <c r="AH86" s="244" t="b">
        <f t="shared" si="43"/>
        <v>1</v>
      </c>
      <c r="AI86" s="244" t="b">
        <f t="shared" si="43"/>
        <v>1</v>
      </c>
      <c r="AJ86" s="244" t="b">
        <f t="shared" si="43"/>
        <v>1</v>
      </c>
      <c r="AK86" s="244" t="b">
        <f t="shared" si="43"/>
        <v>1</v>
      </c>
      <c r="AL86" s="244" t="b">
        <f>ISBLANK(#REF!)</f>
        <v>0</v>
      </c>
    </row>
    <row r="87" spans="1:38" s="14" customFormat="1" ht="31.5">
      <c r="A87" s="101" t="s">
        <v>122</v>
      </c>
      <c r="B87" s="42" t="s">
        <v>125</v>
      </c>
      <c r="C87" s="5"/>
      <c r="D87" s="6" t="s">
        <v>64</v>
      </c>
      <c r="E87" s="6"/>
      <c r="F87" s="148"/>
      <c r="G87" s="149">
        <v>4.5</v>
      </c>
      <c r="H87" s="150">
        <f>G87*30</f>
        <v>135</v>
      </c>
      <c r="I87" s="416">
        <f>J87+K87+L87</f>
        <v>0</v>
      </c>
      <c r="J87" s="110"/>
      <c r="K87" s="110"/>
      <c r="L87" s="110"/>
      <c r="M87" s="414">
        <f>H87-I87</f>
        <v>135</v>
      </c>
      <c r="N87" s="151"/>
      <c r="O87" s="152"/>
      <c r="P87" s="100"/>
      <c r="Q87" s="153"/>
      <c r="R87" s="152"/>
      <c r="S87" s="100"/>
      <c r="T87" s="153"/>
      <c r="U87" s="152"/>
      <c r="V87" s="100"/>
      <c r="W87" s="153"/>
      <c r="X87" s="154"/>
      <c r="AA87" s="244" t="b">
        <f t="shared" si="43"/>
        <v>1</v>
      </c>
      <c r="AB87" s="244" t="b">
        <f t="shared" si="43"/>
        <v>1</v>
      </c>
      <c r="AC87" s="244" t="b">
        <f t="shared" si="43"/>
        <v>1</v>
      </c>
      <c r="AD87" s="244" t="b">
        <f t="shared" si="43"/>
        <v>1</v>
      </c>
      <c r="AE87" s="244" t="b">
        <f t="shared" si="43"/>
        <v>1</v>
      </c>
      <c r="AF87" s="244" t="b">
        <f t="shared" si="43"/>
        <v>1</v>
      </c>
      <c r="AG87" s="244" t="b">
        <f t="shared" si="43"/>
        <v>1</v>
      </c>
      <c r="AH87" s="244" t="b">
        <f t="shared" si="43"/>
        <v>1</v>
      </c>
      <c r="AI87" s="244" t="b">
        <f t="shared" si="43"/>
        <v>1</v>
      </c>
      <c r="AJ87" s="244" t="b">
        <f t="shared" si="43"/>
        <v>1</v>
      </c>
      <c r="AK87" s="244" t="b">
        <f t="shared" si="43"/>
        <v>1</v>
      </c>
      <c r="AL87" s="244" t="b">
        <f>ISBLANK(#REF!)</f>
        <v>0</v>
      </c>
    </row>
    <row r="88" spans="1:38" s="14" customFormat="1" ht="16.5" thickBot="1">
      <c r="A88" s="397" t="s">
        <v>123</v>
      </c>
      <c r="B88" s="65" t="s">
        <v>126</v>
      </c>
      <c r="C88" s="9"/>
      <c r="D88" s="8" t="s">
        <v>77</v>
      </c>
      <c r="E88" s="8"/>
      <c r="F88" s="156"/>
      <c r="G88" s="398">
        <v>4</v>
      </c>
      <c r="H88" s="157">
        <f>G88*30</f>
        <v>120</v>
      </c>
      <c r="I88" s="417">
        <f>J88+K88+L88</f>
        <v>0</v>
      </c>
      <c r="J88" s="126"/>
      <c r="K88" s="126"/>
      <c r="L88" s="126"/>
      <c r="M88" s="418">
        <f>H88-I88</f>
        <v>120</v>
      </c>
      <c r="N88" s="424"/>
      <c r="O88" s="256"/>
      <c r="P88" s="254"/>
      <c r="Q88" s="425"/>
      <c r="R88" s="256"/>
      <c r="S88" s="254"/>
      <c r="T88" s="425"/>
      <c r="U88" s="256"/>
      <c r="V88" s="254"/>
      <c r="W88" s="425"/>
      <c r="X88" s="255"/>
      <c r="AA88" s="244" t="b">
        <f t="shared" si="43"/>
        <v>1</v>
      </c>
      <c r="AB88" s="244" t="b">
        <f t="shared" si="43"/>
        <v>1</v>
      </c>
      <c r="AC88" s="244" t="b">
        <f t="shared" si="43"/>
        <v>1</v>
      </c>
      <c r="AD88" s="244" t="b">
        <f t="shared" si="43"/>
        <v>1</v>
      </c>
      <c r="AE88" s="244" t="b">
        <f t="shared" si="43"/>
        <v>1</v>
      </c>
      <c r="AF88" s="244" t="b">
        <f t="shared" si="43"/>
        <v>1</v>
      </c>
      <c r="AG88" s="244" t="b">
        <f t="shared" si="43"/>
        <v>1</v>
      </c>
      <c r="AH88" s="244" t="b">
        <f t="shared" si="43"/>
        <v>1</v>
      </c>
      <c r="AI88" s="244" t="b">
        <f t="shared" si="43"/>
        <v>1</v>
      </c>
      <c r="AJ88" s="244" t="b">
        <f t="shared" si="43"/>
        <v>1</v>
      </c>
      <c r="AK88" s="244" t="b">
        <f t="shared" si="43"/>
        <v>1</v>
      </c>
      <c r="AL88" s="244" t="b">
        <f>ISBLANK(#REF!)</f>
        <v>0</v>
      </c>
    </row>
    <row r="89" spans="1:38" s="14" customFormat="1" ht="16.5" thickBot="1">
      <c r="A89" s="1325" t="s">
        <v>177</v>
      </c>
      <c r="B89" s="1326"/>
      <c r="C89" s="1326"/>
      <c r="D89" s="1326"/>
      <c r="E89" s="1326"/>
      <c r="F89" s="1327"/>
      <c r="G89" s="257">
        <f aca="true" t="shared" si="44" ref="G89:M89">G86+G87+G88</f>
        <v>11.5</v>
      </c>
      <c r="H89" s="253">
        <f t="shared" si="44"/>
        <v>345</v>
      </c>
      <c r="I89" s="420">
        <f t="shared" si="44"/>
        <v>0</v>
      </c>
      <c r="J89" s="421">
        <f t="shared" si="44"/>
        <v>0</v>
      </c>
      <c r="K89" s="420">
        <f t="shared" si="44"/>
        <v>0</v>
      </c>
      <c r="L89" s="420">
        <f t="shared" si="44"/>
        <v>0</v>
      </c>
      <c r="M89" s="419">
        <f t="shared" si="44"/>
        <v>345</v>
      </c>
      <c r="N89" s="436">
        <f>SUM(N86:N88)</f>
        <v>0</v>
      </c>
      <c r="O89" s="437">
        <f aca="true" t="shared" si="45" ref="O89:X89">SUM(O86:O88)</f>
        <v>0</v>
      </c>
      <c r="P89" s="438">
        <f t="shared" si="45"/>
        <v>0</v>
      </c>
      <c r="Q89" s="436">
        <f t="shared" si="45"/>
        <v>0</v>
      </c>
      <c r="R89" s="437">
        <f t="shared" si="45"/>
        <v>0</v>
      </c>
      <c r="S89" s="439">
        <f t="shared" si="45"/>
        <v>0</v>
      </c>
      <c r="T89" s="438">
        <f t="shared" si="45"/>
        <v>0</v>
      </c>
      <c r="U89" s="437">
        <f t="shared" si="45"/>
        <v>0</v>
      </c>
      <c r="V89" s="438">
        <f t="shared" si="45"/>
        <v>0</v>
      </c>
      <c r="W89" s="436">
        <f t="shared" si="45"/>
        <v>0</v>
      </c>
      <c r="X89" s="437">
        <f t="shared" si="45"/>
        <v>0</v>
      </c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</row>
    <row r="90" spans="1:38" ht="16.5" thickBot="1">
      <c r="A90" s="1328" t="s">
        <v>236</v>
      </c>
      <c r="B90" s="1329"/>
      <c r="C90" s="1329"/>
      <c r="D90" s="1329"/>
      <c r="E90" s="1329"/>
      <c r="F90" s="1329"/>
      <c r="G90" s="1329"/>
      <c r="H90" s="1329"/>
      <c r="I90" s="1330"/>
      <c r="J90" s="1330"/>
      <c r="K90" s="1330"/>
      <c r="L90" s="1330"/>
      <c r="M90" s="1330"/>
      <c r="N90" s="1330"/>
      <c r="O90" s="1330"/>
      <c r="P90" s="1330"/>
      <c r="Q90" s="1330"/>
      <c r="R90" s="1330"/>
      <c r="S90" s="1330"/>
      <c r="T90" s="1330"/>
      <c r="U90" s="1330"/>
      <c r="V90" s="1330"/>
      <c r="W90" s="1330"/>
      <c r="X90" s="1330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</row>
    <row r="91" spans="1:38" s="14" customFormat="1" ht="16.5" thickBot="1">
      <c r="A91" s="155" t="s">
        <v>127</v>
      </c>
      <c r="B91" s="65" t="s">
        <v>169</v>
      </c>
      <c r="C91" s="159" t="s">
        <v>201</v>
      </c>
      <c r="D91" s="160"/>
      <c r="E91" s="160"/>
      <c r="F91" s="161"/>
      <c r="G91" s="162">
        <v>11</v>
      </c>
      <c r="H91" s="163">
        <f>G91*30</f>
        <v>330</v>
      </c>
      <c r="I91" s="422">
        <f>J91+K91+L91</f>
        <v>0</v>
      </c>
      <c r="J91" s="164"/>
      <c r="K91" s="164"/>
      <c r="L91" s="164"/>
      <c r="M91" s="165">
        <f>H91-I91</f>
        <v>330</v>
      </c>
      <c r="N91" s="426"/>
      <c r="O91" s="427"/>
      <c r="P91" s="428"/>
      <c r="Q91" s="429"/>
      <c r="R91" s="427"/>
      <c r="S91" s="428"/>
      <c r="T91" s="429"/>
      <c r="U91" s="427"/>
      <c r="V91" s="428"/>
      <c r="W91" s="429"/>
      <c r="X91" s="428"/>
      <c r="AA91" s="244" t="b">
        <f aca="true" t="shared" si="46" ref="AA91:AK91">ISBLANK(N91)</f>
        <v>1</v>
      </c>
      <c r="AB91" s="244" t="b">
        <f t="shared" si="46"/>
        <v>1</v>
      </c>
      <c r="AC91" s="244" t="b">
        <f t="shared" si="46"/>
        <v>1</v>
      </c>
      <c r="AD91" s="244" t="b">
        <f t="shared" si="46"/>
        <v>1</v>
      </c>
      <c r="AE91" s="244" t="b">
        <f t="shared" si="46"/>
        <v>1</v>
      </c>
      <c r="AF91" s="244" t="b">
        <f t="shared" si="46"/>
        <v>1</v>
      </c>
      <c r="AG91" s="244" t="b">
        <f t="shared" si="46"/>
        <v>1</v>
      </c>
      <c r="AH91" s="244" t="b">
        <f t="shared" si="46"/>
        <v>1</v>
      </c>
      <c r="AI91" s="244" t="b">
        <f t="shared" si="46"/>
        <v>1</v>
      </c>
      <c r="AJ91" s="244" t="b">
        <f t="shared" si="46"/>
        <v>1</v>
      </c>
      <c r="AK91" s="244" t="b">
        <f t="shared" si="46"/>
        <v>1</v>
      </c>
      <c r="AL91" s="244" t="b">
        <f>ISBLANK(#REF!)</f>
        <v>0</v>
      </c>
    </row>
    <row r="92" spans="1:38" s="14" customFormat="1" ht="16.5" customHeight="1" thickBot="1">
      <c r="A92" s="1331" t="s">
        <v>53</v>
      </c>
      <c r="B92" s="1332"/>
      <c r="C92" s="1332"/>
      <c r="D92" s="1332"/>
      <c r="E92" s="1332"/>
      <c r="F92" s="1333"/>
      <c r="G92" s="166">
        <f aca="true" t="shared" si="47" ref="G92:X92">G91</f>
        <v>11</v>
      </c>
      <c r="H92" s="167">
        <f t="shared" si="47"/>
        <v>330</v>
      </c>
      <c r="I92" s="423">
        <f t="shared" si="47"/>
        <v>0</v>
      </c>
      <c r="J92" s="423">
        <f t="shared" si="47"/>
        <v>0</v>
      </c>
      <c r="K92" s="423">
        <f t="shared" si="47"/>
        <v>0</v>
      </c>
      <c r="L92" s="423">
        <f t="shared" si="47"/>
        <v>0</v>
      </c>
      <c r="M92" s="168">
        <f t="shared" si="47"/>
        <v>330</v>
      </c>
      <c r="N92" s="430">
        <f t="shared" si="47"/>
        <v>0</v>
      </c>
      <c r="O92" s="430">
        <f t="shared" si="47"/>
        <v>0</v>
      </c>
      <c r="P92" s="430">
        <f t="shared" si="47"/>
        <v>0</v>
      </c>
      <c r="Q92" s="430">
        <f t="shared" si="47"/>
        <v>0</v>
      </c>
      <c r="R92" s="430">
        <f t="shared" si="47"/>
        <v>0</v>
      </c>
      <c r="S92" s="430">
        <f t="shared" si="47"/>
        <v>0</v>
      </c>
      <c r="T92" s="430">
        <f t="shared" si="47"/>
        <v>0</v>
      </c>
      <c r="U92" s="430">
        <f t="shared" si="47"/>
        <v>0</v>
      </c>
      <c r="V92" s="430">
        <f t="shared" si="47"/>
        <v>0</v>
      </c>
      <c r="W92" s="430">
        <f t="shared" si="47"/>
        <v>0</v>
      </c>
      <c r="X92" s="430">
        <f t="shared" si="47"/>
        <v>0</v>
      </c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</row>
    <row r="93" spans="1:39" ht="17.25" customHeight="1" thickBot="1">
      <c r="A93" s="1310" t="s">
        <v>54</v>
      </c>
      <c r="B93" s="1311"/>
      <c r="C93" s="1311"/>
      <c r="D93" s="1311"/>
      <c r="E93" s="1311"/>
      <c r="F93" s="1312"/>
      <c r="G93" s="169">
        <f aca="true" t="shared" si="48" ref="G93:X93">G43+G89+G92+G84</f>
        <v>173</v>
      </c>
      <c r="H93" s="399">
        <f t="shared" si="48"/>
        <v>5265</v>
      </c>
      <c r="I93" s="399">
        <f t="shared" si="48"/>
        <v>2223</v>
      </c>
      <c r="J93" s="399">
        <f t="shared" si="48"/>
        <v>1139</v>
      </c>
      <c r="K93" s="399">
        <f t="shared" si="48"/>
        <v>293</v>
      </c>
      <c r="L93" s="399">
        <f t="shared" si="48"/>
        <v>781</v>
      </c>
      <c r="M93" s="399">
        <f t="shared" si="48"/>
        <v>3042</v>
      </c>
      <c r="N93" s="434">
        <f t="shared" si="48"/>
        <v>26</v>
      </c>
      <c r="O93" s="434">
        <f t="shared" si="48"/>
        <v>23</v>
      </c>
      <c r="P93" s="434">
        <f t="shared" si="48"/>
        <v>26</v>
      </c>
      <c r="Q93" s="434">
        <f t="shared" si="48"/>
        <v>26</v>
      </c>
      <c r="R93" s="434">
        <f t="shared" si="48"/>
        <v>18</v>
      </c>
      <c r="S93" s="434">
        <f t="shared" si="48"/>
        <v>22</v>
      </c>
      <c r="T93" s="434">
        <f t="shared" si="48"/>
        <v>12</v>
      </c>
      <c r="U93" s="434">
        <f t="shared" si="48"/>
        <v>9</v>
      </c>
      <c r="V93" s="434">
        <f t="shared" si="48"/>
        <v>12</v>
      </c>
      <c r="W93" s="434">
        <f t="shared" si="48"/>
        <v>15</v>
      </c>
      <c r="X93" s="434">
        <f t="shared" si="48"/>
        <v>2</v>
      </c>
      <c r="AA93" s="412">
        <f>SUMIF(AA86:AA88,FALSE,$G86:$G88)</f>
        <v>0</v>
      </c>
      <c r="AB93" s="412">
        <f aca="true" t="shared" si="49" ref="AB93:AK93">SUMIF(AB86:AB88,FALSE,$G86:$G88)</f>
        <v>0</v>
      </c>
      <c r="AC93" s="242">
        <f t="shared" si="49"/>
        <v>0</v>
      </c>
      <c r="AD93" s="412">
        <f t="shared" si="49"/>
        <v>0</v>
      </c>
      <c r="AE93" s="412">
        <f t="shared" si="49"/>
        <v>0</v>
      </c>
      <c r="AF93" s="445">
        <f>SUMIF(AF86:AF88,FALSE,$G86:$G88)+G86</f>
        <v>3</v>
      </c>
      <c r="AG93" s="412">
        <f t="shared" si="49"/>
        <v>0</v>
      </c>
      <c r="AH93" s="412">
        <f t="shared" si="49"/>
        <v>0</v>
      </c>
      <c r="AI93" s="445">
        <f>SUMIF(AI86:AI88,FALSE,$G86:$G88)+G87</f>
        <v>4.5</v>
      </c>
      <c r="AJ93" s="412">
        <f t="shared" si="49"/>
        <v>0</v>
      </c>
      <c r="AK93" s="412">
        <f t="shared" si="49"/>
        <v>0</v>
      </c>
      <c r="AL93" s="445">
        <f>SUMIF(AL86:AL88,FALSE,$G86:$G88)+G88+G91</f>
        <v>26.5</v>
      </c>
      <c r="AM93" s="408">
        <f>SUM(AA93:AL93)</f>
        <v>34</v>
      </c>
    </row>
    <row r="94" spans="1:39" ht="17.25" customHeight="1" thickBot="1">
      <c r="A94" s="285"/>
      <c r="B94" s="282"/>
      <c r="C94" s="282"/>
      <c r="D94" s="282"/>
      <c r="E94" s="282"/>
      <c r="F94" s="282"/>
      <c r="G94" s="283"/>
      <c r="H94" s="170"/>
      <c r="I94" s="170"/>
      <c r="J94" s="284"/>
      <c r="K94" s="170"/>
      <c r="L94" s="284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AA94" s="73" t="s">
        <v>40</v>
      </c>
      <c r="AB94" s="410">
        <f>AA93+AB93+AC93</f>
        <v>0</v>
      </c>
      <c r="AC94" s="73"/>
      <c r="AD94" s="73" t="s">
        <v>41</v>
      </c>
      <c r="AE94" s="410">
        <f>AD93+AE93+AF93</f>
        <v>3</v>
      </c>
      <c r="AF94" s="73"/>
      <c r="AG94" s="73" t="s">
        <v>42</v>
      </c>
      <c r="AH94" s="410">
        <f>AG93+AH93+AI93</f>
        <v>4.5</v>
      </c>
      <c r="AI94" s="73"/>
      <c r="AJ94" s="73" t="s">
        <v>43</v>
      </c>
      <c r="AK94" s="410">
        <f>AJ93+AK93+AL93</f>
        <v>26.5</v>
      </c>
      <c r="AL94" s="73"/>
      <c r="AM94" s="408">
        <f>AB94+AE94+AH94+AK94</f>
        <v>34</v>
      </c>
    </row>
    <row r="95" spans="1:39" ht="16.5" thickBot="1">
      <c r="A95" s="1313" t="s">
        <v>46</v>
      </c>
      <c r="B95" s="1314"/>
      <c r="C95" s="1314"/>
      <c r="D95" s="1314"/>
      <c r="E95" s="1314"/>
      <c r="F95" s="1314"/>
      <c r="G95" s="1314"/>
      <c r="H95" s="1314"/>
      <c r="I95" s="1314"/>
      <c r="J95" s="1314"/>
      <c r="K95" s="1314"/>
      <c r="L95" s="1314"/>
      <c r="M95" s="1314"/>
      <c r="N95" s="1314"/>
      <c r="O95" s="1314"/>
      <c r="P95" s="1314"/>
      <c r="Q95" s="1314"/>
      <c r="R95" s="1314"/>
      <c r="S95" s="1314"/>
      <c r="T95" s="1314"/>
      <c r="U95" s="1314"/>
      <c r="V95" s="1314"/>
      <c r="W95" s="1314"/>
      <c r="X95" s="1314"/>
      <c r="AA95" s="243"/>
      <c r="AB95" s="245"/>
      <c r="AC95" s="243"/>
      <c r="AD95" s="243"/>
      <c r="AE95" s="245"/>
      <c r="AF95" s="243"/>
      <c r="AG95" s="243"/>
      <c r="AH95" s="245"/>
      <c r="AI95" s="243"/>
      <c r="AJ95" s="243"/>
      <c r="AK95" s="245"/>
      <c r="AL95" s="243"/>
      <c r="AM95" s="87"/>
    </row>
    <row r="96" spans="1:38" ht="16.5" thickBot="1">
      <c r="A96" s="1315" t="s">
        <v>47</v>
      </c>
      <c r="B96" s="1316"/>
      <c r="C96" s="1316"/>
      <c r="D96" s="1316"/>
      <c r="E96" s="1316"/>
      <c r="F96" s="1316"/>
      <c r="G96" s="1316"/>
      <c r="H96" s="1316"/>
      <c r="I96" s="1316"/>
      <c r="J96" s="1316"/>
      <c r="K96" s="1316"/>
      <c r="L96" s="1316"/>
      <c r="M96" s="1316"/>
      <c r="N96" s="1316"/>
      <c r="O96" s="1316"/>
      <c r="P96" s="1316"/>
      <c r="Q96" s="1316"/>
      <c r="R96" s="1316"/>
      <c r="S96" s="1316"/>
      <c r="T96" s="1316"/>
      <c r="U96" s="1316"/>
      <c r="V96" s="1316"/>
      <c r="W96" s="1316"/>
      <c r="X96" s="1316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</row>
    <row r="97" spans="1:38" ht="16.5" customHeight="1" thickBot="1">
      <c r="A97" s="1317" t="s">
        <v>239</v>
      </c>
      <c r="B97" s="1318"/>
      <c r="C97" s="1318"/>
      <c r="D97" s="1318"/>
      <c r="E97" s="1318"/>
      <c r="F97" s="1318"/>
      <c r="G97" s="1318"/>
      <c r="H97" s="1318"/>
      <c r="I97" s="1318"/>
      <c r="J97" s="1318"/>
      <c r="K97" s="1318"/>
      <c r="L97" s="1318"/>
      <c r="M97" s="1318"/>
      <c r="N97" s="1318"/>
      <c r="O97" s="1318"/>
      <c r="P97" s="1318"/>
      <c r="Q97" s="1318"/>
      <c r="R97" s="1318"/>
      <c r="S97" s="1318"/>
      <c r="T97" s="1318"/>
      <c r="U97" s="1318"/>
      <c r="V97" s="1318"/>
      <c r="W97" s="1318"/>
      <c r="X97" s="1318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</row>
    <row r="98" spans="1:38" ht="15.75">
      <c r="A98" s="1319"/>
      <c r="B98" s="171"/>
      <c r="C98" s="172"/>
      <c r="D98" s="173"/>
      <c r="E98" s="174"/>
      <c r="F98" s="175"/>
      <c r="G98" s="176"/>
      <c r="H98" s="177"/>
      <c r="I98" s="172"/>
      <c r="J98" s="174"/>
      <c r="K98" s="174"/>
      <c r="L98" s="174"/>
      <c r="M98" s="175"/>
      <c r="N98" s="172"/>
      <c r="O98" s="174"/>
      <c r="P98" s="175"/>
      <c r="Q98" s="178"/>
      <c r="R98" s="174"/>
      <c r="S98" s="175"/>
      <c r="T98" s="250"/>
      <c r="U98" s="174"/>
      <c r="V98" s="175"/>
      <c r="W98" s="172"/>
      <c r="X98" s="17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</row>
    <row r="99" spans="1:38" ht="15.75" hidden="1">
      <c r="A99" s="1301"/>
      <c r="B99" s="38"/>
      <c r="C99" s="21"/>
      <c r="D99" s="39"/>
      <c r="E99" s="39"/>
      <c r="F99" s="20"/>
      <c r="G99" s="18"/>
      <c r="H99" s="74"/>
      <c r="I99" s="60"/>
      <c r="J99" s="59"/>
      <c r="K99" s="59"/>
      <c r="L99" s="59"/>
      <c r="M99" s="61"/>
      <c r="N99" s="21"/>
      <c r="O99" s="30"/>
      <c r="P99" s="20"/>
      <c r="Q99" s="21"/>
      <c r="R99" s="30"/>
      <c r="S99" s="20"/>
      <c r="T99" s="19"/>
      <c r="U99" s="30"/>
      <c r="V99" s="20"/>
      <c r="W99" s="21"/>
      <c r="X99" s="33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</row>
    <row r="100" spans="1:38" ht="15.75" hidden="1">
      <c r="A100" s="1301"/>
      <c r="B100" s="38"/>
      <c r="C100" s="21"/>
      <c r="D100" s="39"/>
      <c r="E100" s="39"/>
      <c r="F100" s="20"/>
      <c r="G100" s="18"/>
      <c r="H100" s="74"/>
      <c r="I100" s="60"/>
      <c r="J100" s="59"/>
      <c r="K100" s="59"/>
      <c r="L100" s="59"/>
      <c r="M100" s="61"/>
      <c r="N100" s="21"/>
      <c r="O100" s="30"/>
      <c r="P100" s="20"/>
      <c r="Q100" s="21"/>
      <c r="R100" s="30"/>
      <c r="S100" s="20"/>
      <c r="T100" s="19"/>
      <c r="U100" s="30"/>
      <c r="V100" s="20"/>
      <c r="W100" s="21"/>
      <c r="X100" s="33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</row>
    <row r="101" spans="1:38" ht="15.75" hidden="1">
      <c r="A101" s="1320"/>
      <c r="B101" s="38"/>
      <c r="C101" s="21"/>
      <c r="D101" s="39"/>
      <c r="E101" s="39"/>
      <c r="F101" s="20"/>
      <c r="G101" s="18"/>
      <c r="H101" s="74"/>
      <c r="I101" s="60"/>
      <c r="J101" s="59"/>
      <c r="K101" s="59"/>
      <c r="L101" s="59"/>
      <c r="M101" s="61"/>
      <c r="N101" s="21"/>
      <c r="O101" s="30"/>
      <c r="P101" s="20"/>
      <c r="Q101" s="21"/>
      <c r="R101" s="30"/>
      <c r="S101" s="20"/>
      <c r="T101" s="19"/>
      <c r="U101" s="30"/>
      <c r="V101" s="20"/>
      <c r="W101" s="21"/>
      <c r="X101" s="33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</row>
    <row r="102" spans="1:38" ht="15.75">
      <c r="A102" s="1300" t="s">
        <v>152</v>
      </c>
      <c r="B102" s="38" t="s">
        <v>186</v>
      </c>
      <c r="C102" s="21"/>
      <c r="D102" s="39" t="s">
        <v>62</v>
      </c>
      <c r="E102" s="39"/>
      <c r="F102" s="20"/>
      <c r="G102" s="43">
        <v>3</v>
      </c>
      <c r="H102" s="179">
        <f aca="true" t="shared" si="50" ref="H102:H124">G102*30</f>
        <v>90</v>
      </c>
      <c r="I102" s="63">
        <f>J102+K102+L102</f>
        <v>36</v>
      </c>
      <c r="J102" s="69">
        <v>18</v>
      </c>
      <c r="K102" s="69"/>
      <c r="L102" s="69">
        <v>18</v>
      </c>
      <c r="M102" s="64">
        <f>H102-I102</f>
        <v>54</v>
      </c>
      <c r="N102" s="21"/>
      <c r="O102" s="30"/>
      <c r="P102" s="20"/>
      <c r="Q102" s="21"/>
      <c r="R102" s="76">
        <v>2</v>
      </c>
      <c r="S102" s="22">
        <v>2</v>
      </c>
      <c r="T102" s="19"/>
      <c r="U102" s="30"/>
      <c r="V102" s="20"/>
      <c r="W102" s="21"/>
      <c r="X102" s="33"/>
      <c r="AA102" s="84" t="b">
        <f>ISBLANK(N102)</f>
        <v>1</v>
      </c>
      <c r="AB102" s="84" t="b">
        <f>ISBLANK(O102)</f>
        <v>1</v>
      </c>
      <c r="AC102" s="84" t="b">
        <f>ISBLANK(P102)</f>
        <v>1</v>
      </c>
      <c r="AD102" s="84" t="b">
        <f>ISBLANK(Q102)</f>
        <v>1</v>
      </c>
      <c r="AE102" s="84" t="b">
        <f>ISBLANK(R102)</f>
        <v>0</v>
      </c>
      <c r="AF102" s="84"/>
      <c r="AG102" s="84" t="b">
        <f>ISBLANK(T102)</f>
        <v>1</v>
      </c>
      <c r="AH102" s="84" t="b">
        <f>ISBLANK(U102)</f>
        <v>1</v>
      </c>
      <c r="AI102" s="84" t="b">
        <f>ISBLANK(V102)</f>
        <v>1</v>
      </c>
      <c r="AJ102" s="84" t="b">
        <f>ISBLANK(W102)</f>
        <v>1</v>
      </c>
      <c r="AK102" s="84" t="b">
        <f>ISBLANK(X102)</f>
        <v>1</v>
      </c>
      <c r="AL102" s="84" t="b">
        <f>ISBLANK(#REF!)</f>
        <v>0</v>
      </c>
    </row>
    <row r="103" spans="1:38" ht="15.75">
      <c r="A103" s="1301"/>
      <c r="B103" s="38" t="s">
        <v>137</v>
      </c>
      <c r="C103" s="21"/>
      <c r="D103" s="39" t="s">
        <v>62</v>
      </c>
      <c r="E103" s="39"/>
      <c r="F103" s="20"/>
      <c r="G103" s="18">
        <v>3</v>
      </c>
      <c r="H103" s="74">
        <f t="shared" si="50"/>
        <v>90</v>
      </c>
      <c r="I103" s="60">
        <f aca="true" t="shared" si="51" ref="I103:I109">J103+K103+L103</f>
        <v>36</v>
      </c>
      <c r="J103" s="59">
        <v>18</v>
      </c>
      <c r="K103" s="59"/>
      <c r="L103" s="59">
        <v>18</v>
      </c>
      <c r="M103" s="61">
        <f aca="true" t="shared" si="52" ref="M103:M109">H103-I103</f>
        <v>54</v>
      </c>
      <c r="N103" s="21"/>
      <c r="O103" s="30"/>
      <c r="P103" s="20"/>
      <c r="Q103" s="21"/>
      <c r="R103" s="76">
        <v>2</v>
      </c>
      <c r="S103" s="22">
        <v>2</v>
      </c>
      <c r="T103" s="19"/>
      <c r="U103" s="30"/>
      <c r="V103" s="20"/>
      <c r="W103" s="21"/>
      <c r="X103" s="33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</row>
    <row r="104" spans="1:38" ht="15.75">
      <c r="A104" s="1301"/>
      <c r="B104" s="38" t="s">
        <v>136</v>
      </c>
      <c r="C104" s="21"/>
      <c r="D104" s="39" t="s">
        <v>62</v>
      </c>
      <c r="E104" s="39"/>
      <c r="F104" s="20"/>
      <c r="G104" s="18">
        <v>3</v>
      </c>
      <c r="H104" s="74">
        <f t="shared" si="50"/>
        <v>90</v>
      </c>
      <c r="I104" s="60">
        <f t="shared" si="51"/>
        <v>36</v>
      </c>
      <c r="J104" s="59"/>
      <c r="K104" s="59"/>
      <c r="L104" s="59">
        <v>36</v>
      </c>
      <c r="M104" s="61">
        <f t="shared" si="52"/>
        <v>54</v>
      </c>
      <c r="N104" s="21"/>
      <c r="O104" s="30"/>
      <c r="P104" s="20"/>
      <c r="Q104" s="21"/>
      <c r="R104" s="76">
        <v>2</v>
      </c>
      <c r="S104" s="22">
        <v>2</v>
      </c>
      <c r="T104" s="19"/>
      <c r="U104" s="30"/>
      <c r="V104" s="20"/>
      <c r="W104" s="21"/>
      <c r="X104" s="33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</row>
    <row r="105" spans="1:38" ht="15.75">
      <c r="A105" s="1301"/>
      <c r="B105" s="38" t="s">
        <v>138</v>
      </c>
      <c r="C105" s="21"/>
      <c r="D105" s="39" t="s">
        <v>62</v>
      </c>
      <c r="E105" s="39"/>
      <c r="F105" s="20"/>
      <c r="G105" s="18">
        <v>3</v>
      </c>
      <c r="H105" s="74">
        <f t="shared" si="50"/>
        <v>90</v>
      </c>
      <c r="I105" s="60">
        <f t="shared" si="51"/>
        <v>36</v>
      </c>
      <c r="J105" s="59">
        <v>18</v>
      </c>
      <c r="K105" s="59"/>
      <c r="L105" s="59">
        <v>18</v>
      </c>
      <c r="M105" s="61">
        <f t="shared" si="52"/>
        <v>54</v>
      </c>
      <c r="N105" s="21"/>
      <c r="O105" s="30"/>
      <c r="P105" s="20"/>
      <c r="Q105" s="21"/>
      <c r="R105" s="76">
        <v>2</v>
      </c>
      <c r="S105" s="22">
        <v>2</v>
      </c>
      <c r="T105" s="19"/>
      <c r="U105" s="30"/>
      <c r="V105" s="20"/>
      <c r="W105" s="21"/>
      <c r="X105" s="33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</row>
    <row r="106" spans="1:38" ht="15.75">
      <c r="A106" s="1301"/>
      <c r="B106" s="38" t="s">
        <v>139</v>
      </c>
      <c r="C106" s="21"/>
      <c r="D106" s="39" t="s">
        <v>62</v>
      </c>
      <c r="E106" s="39"/>
      <c r="F106" s="20"/>
      <c r="G106" s="18">
        <v>3</v>
      </c>
      <c r="H106" s="74">
        <f t="shared" si="50"/>
        <v>90</v>
      </c>
      <c r="I106" s="60">
        <f t="shared" si="51"/>
        <v>36</v>
      </c>
      <c r="J106" s="59">
        <v>18</v>
      </c>
      <c r="K106" s="59"/>
      <c r="L106" s="59">
        <v>18</v>
      </c>
      <c r="M106" s="61">
        <f t="shared" si="52"/>
        <v>54</v>
      </c>
      <c r="N106" s="21"/>
      <c r="O106" s="30"/>
      <c r="P106" s="20"/>
      <c r="Q106" s="21"/>
      <c r="R106" s="76">
        <v>2</v>
      </c>
      <c r="S106" s="22">
        <v>2</v>
      </c>
      <c r="T106" s="19"/>
      <c r="U106" s="30"/>
      <c r="V106" s="20"/>
      <c r="W106" s="21"/>
      <c r="X106" s="33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</row>
    <row r="107" spans="1:38" ht="15.75">
      <c r="A107" s="1301"/>
      <c r="B107" s="38" t="s">
        <v>140</v>
      </c>
      <c r="C107" s="21"/>
      <c r="D107" s="39" t="s">
        <v>62</v>
      </c>
      <c r="E107" s="39"/>
      <c r="F107" s="20"/>
      <c r="G107" s="18">
        <v>3</v>
      </c>
      <c r="H107" s="74">
        <f t="shared" si="50"/>
        <v>90</v>
      </c>
      <c r="I107" s="60">
        <f t="shared" si="51"/>
        <v>36</v>
      </c>
      <c r="J107" s="59">
        <v>18</v>
      </c>
      <c r="K107" s="59"/>
      <c r="L107" s="59">
        <v>18</v>
      </c>
      <c r="M107" s="61">
        <f t="shared" si="52"/>
        <v>54</v>
      </c>
      <c r="N107" s="21"/>
      <c r="O107" s="30"/>
      <c r="P107" s="20"/>
      <c r="Q107" s="21"/>
      <c r="R107" s="76">
        <v>2</v>
      </c>
      <c r="S107" s="22">
        <v>2</v>
      </c>
      <c r="T107" s="19"/>
      <c r="U107" s="30"/>
      <c r="V107" s="20"/>
      <c r="W107" s="21"/>
      <c r="X107" s="33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</row>
    <row r="108" spans="1:38" ht="15.75">
      <c r="A108" s="1301"/>
      <c r="B108" s="38" t="s">
        <v>134</v>
      </c>
      <c r="C108" s="21"/>
      <c r="D108" s="39" t="s">
        <v>62</v>
      </c>
      <c r="E108" s="39"/>
      <c r="F108" s="20"/>
      <c r="G108" s="18">
        <v>3</v>
      </c>
      <c r="H108" s="74">
        <f t="shared" si="50"/>
        <v>90</v>
      </c>
      <c r="I108" s="60">
        <f t="shared" si="51"/>
        <v>36</v>
      </c>
      <c r="J108" s="59">
        <v>18</v>
      </c>
      <c r="K108" s="59"/>
      <c r="L108" s="59">
        <v>18</v>
      </c>
      <c r="M108" s="61">
        <f t="shared" si="52"/>
        <v>54</v>
      </c>
      <c r="N108" s="21"/>
      <c r="O108" s="30"/>
      <c r="P108" s="20"/>
      <c r="Q108" s="21"/>
      <c r="R108" s="76">
        <v>2</v>
      </c>
      <c r="S108" s="22">
        <v>2</v>
      </c>
      <c r="T108" s="19"/>
      <c r="U108" s="30"/>
      <c r="V108" s="20"/>
      <c r="W108" s="21"/>
      <c r="X108" s="33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</row>
    <row r="109" spans="1:38" ht="15.75">
      <c r="A109" s="1301"/>
      <c r="B109" s="38" t="s">
        <v>135</v>
      </c>
      <c r="C109" s="21"/>
      <c r="D109" s="39" t="s">
        <v>62</v>
      </c>
      <c r="E109" s="39"/>
      <c r="F109" s="20"/>
      <c r="G109" s="18">
        <v>3</v>
      </c>
      <c r="H109" s="74">
        <f t="shared" si="50"/>
        <v>90</v>
      </c>
      <c r="I109" s="60">
        <f t="shared" si="51"/>
        <v>36</v>
      </c>
      <c r="J109" s="59">
        <v>18</v>
      </c>
      <c r="K109" s="59"/>
      <c r="L109" s="59">
        <v>18</v>
      </c>
      <c r="M109" s="61">
        <f t="shared" si="52"/>
        <v>54</v>
      </c>
      <c r="N109" s="21"/>
      <c r="O109" s="30"/>
      <c r="P109" s="20"/>
      <c r="Q109" s="21"/>
      <c r="R109" s="76">
        <v>2</v>
      </c>
      <c r="S109" s="22">
        <v>2</v>
      </c>
      <c r="T109" s="19"/>
      <c r="U109" s="30"/>
      <c r="V109" s="20"/>
      <c r="W109" s="21"/>
      <c r="X109" s="33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</row>
    <row r="110" spans="1:38" ht="15.75">
      <c r="A110" s="1320"/>
      <c r="B110" s="38" t="s">
        <v>190</v>
      </c>
      <c r="C110" s="21"/>
      <c r="D110" s="39"/>
      <c r="E110" s="39"/>
      <c r="F110" s="20"/>
      <c r="G110" s="18">
        <v>3</v>
      </c>
      <c r="H110" s="74">
        <f t="shared" si="50"/>
        <v>90</v>
      </c>
      <c r="I110" s="60"/>
      <c r="J110" s="59"/>
      <c r="K110" s="59"/>
      <c r="L110" s="59"/>
      <c r="M110" s="61"/>
      <c r="N110" s="21"/>
      <c r="O110" s="30"/>
      <c r="P110" s="20"/>
      <c r="Q110" s="21"/>
      <c r="R110" s="30"/>
      <c r="S110" s="20"/>
      <c r="T110" s="19"/>
      <c r="U110" s="30"/>
      <c r="V110" s="20"/>
      <c r="W110" s="21"/>
      <c r="X110" s="33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</row>
    <row r="111" spans="1:38" ht="15.75">
      <c r="A111" s="1300" t="s">
        <v>153</v>
      </c>
      <c r="B111" s="38" t="s">
        <v>191</v>
      </c>
      <c r="C111" s="21"/>
      <c r="D111" s="39">
        <v>5</v>
      </c>
      <c r="E111" s="39"/>
      <c r="F111" s="20"/>
      <c r="G111" s="43">
        <v>3</v>
      </c>
      <c r="H111" s="179">
        <f t="shared" si="50"/>
        <v>90</v>
      </c>
      <c r="I111" s="63">
        <f>J111+K111+L111</f>
        <v>30</v>
      </c>
      <c r="J111" s="69">
        <v>15</v>
      </c>
      <c r="K111" s="69"/>
      <c r="L111" s="69">
        <v>15</v>
      </c>
      <c r="M111" s="64">
        <f>H111-I111</f>
        <v>60</v>
      </c>
      <c r="N111" s="21"/>
      <c r="O111" s="30"/>
      <c r="P111" s="20"/>
      <c r="Q111" s="21"/>
      <c r="R111" s="30"/>
      <c r="S111" s="20"/>
      <c r="T111" s="19">
        <v>2</v>
      </c>
      <c r="U111" s="30"/>
      <c r="V111" s="20"/>
      <c r="W111" s="21"/>
      <c r="X111" s="33"/>
      <c r="AA111" s="84" t="b">
        <f>ISBLANK(N111)</f>
        <v>1</v>
      </c>
      <c r="AB111" s="84" t="b">
        <f>ISBLANK(O111)</f>
        <v>1</v>
      </c>
      <c r="AC111" s="84" t="b">
        <f>ISBLANK(P111)</f>
        <v>1</v>
      </c>
      <c r="AD111" s="84" t="b">
        <f>ISBLANK(Q111)</f>
        <v>1</v>
      </c>
      <c r="AE111" s="84" t="b">
        <f>ISBLANK(R111)</f>
        <v>1</v>
      </c>
      <c r="AF111" s="84"/>
      <c r="AG111" s="84" t="b">
        <f>ISBLANK(T111)</f>
        <v>0</v>
      </c>
      <c r="AH111" s="84" t="b">
        <f>ISBLANK(U111)</f>
        <v>1</v>
      </c>
      <c r="AI111" s="84" t="b">
        <f>ISBLANK(V111)</f>
        <v>1</v>
      </c>
      <c r="AJ111" s="84" t="b">
        <f>ISBLANK(W111)</f>
        <v>1</v>
      </c>
      <c r="AK111" s="84" t="b">
        <f>ISBLANK(X111)</f>
        <v>1</v>
      </c>
      <c r="AL111" s="84" t="b">
        <f>ISBLANK(#REF!)</f>
        <v>0</v>
      </c>
    </row>
    <row r="112" spans="1:38" ht="15.75">
      <c r="A112" s="1301"/>
      <c r="B112" s="38" t="s">
        <v>136</v>
      </c>
      <c r="C112" s="21"/>
      <c r="D112" s="39">
        <v>5</v>
      </c>
      <c r="E112" s="39"/>
      <c r="F112" s="20"/>
      <c r="G112" s="18">
        <v>3</v>
      </c>
      <c r="H112" s="74">
        <f t="shared" si="50"/>
        <v>90</v>
      </c>
      <c r="I112" s="60">
        <f>J112+K112+L112</f>
        <v>30</v>
      </c>
      <c r="J112" s="59"/>
      <c r="K112" s="59"/>
      <c r="L112" s="59">
        <v>30</v>
      </c>
      <c r="M112" s="61">
        <f>H112-I112</f>
        <v>60</v>
      </c>
      <c r="N112" s="21"/>
      <c r="O112" s="30"/>
      <c r="P112" s="20"/>
      <c r="Q112" s="21"/>
      <c r="R112" s="30"/>
      <c r="S112" s="20"/>
      <c r="T112" s="19">
        <v>2</v>
      </c>
      <c r="U112" s="30"/>
      <c r="V112" s="20"/>
      <c r="W112" s="21"/>
      <c r="X112" s="33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</row>
    <row r="113" spans="1:38" ht="15.75">
      <c r="A113" s="1301"/>
      <c r="B113" s="38" t="s">
        <v>141</v>
      </c>
      <c r="C113" s="21"/>
      <c r="D113" s="39">
        <v>5</v>
      </c>
      <c r="E113" s="39"/>
      <c r="F113" s="20"/>
      <c r="G113" s="18">
        <v>3</v>
      </c>
      <c r="H113" s="74">
        <f t="shared" si="50"/>
        <v>90</v>
      </c>
      <c r="I113" s="60">
        <f>J113+K113+L113</f>
        <v>30</v>
      </c>
      <c r="J113" s="59">
        <v>20</v>
      </c>
      <c r="K113" s="59"/>
      <c r="L113" s="59">
        <v>10</v>
      </c>
      <c r="M113" s="61">
        <f>H113-I113</f>
        <v>60</v>
      </c>
      <c r="N113" s="21"/>
      <c r="O113" s="30"/>
      <c r="P113" s="20"/>
      <c r="Q113" s="21"/>
      <c r="R113" s="30"/>
      <c r="S113" s="20"/>
      <c r="T113" s="19">
        <v>2</v>
      </c>
      <c r="U113" s="30"/>
      <c r="V113" s="20"/>
      <c r="W113" s="21"/>
      <c r="X113" s="33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</row>
    <row r="114" spans="1:38" ht="15.75">
      <c r="A114" s="1301"/>
      <c r="B114" s="38" t="s">
        <v>142</v>
      </c>
      <c r="C114" s="21"/>
      <c r="D114" s="39">
        <v>5</v>
      </c>
      <c r="E114" s="39"/>
      <c r="F114" s="20"/>
      <c r="G114" s="18">
        <v>3</v>
      </c>
      <c r="H114" s="74">
        <f t="shared" si="50"/>
        <v>90</v>
      </c>
      <c r="I114" s="60">
        <f>J114+K114+L114</f>
        <v>30</v>
      </c>
      <c r="J114" s="59">
        <v>20</v>
      </c>
      <c r="K114" s="59"/>
      <c r="L114" s="59">
        <v>10</v>
      </c>
      <c r="M114" s="61">
        <f>H114-I114</f>
        <v>60</v>
      </c>
      <c r="N114" s="21"/>
      <c r="O114" s="30"/>
      <c r="P114" s="20"/>
      <c r="Q114" s="21"/>
      <c r="R114" s="30"/>
      <c r="S114" s="20"/>
      <c r="T114" s="19">
        <v>2</v>
      </c>
      <c r="U114" s="30"/>
      <c r="V114" s="20"/>
      <c r="W114" s="21"/>
      <c r="X114" s="33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</row>
    <row r="115" spans="1:38" ht="15.75">
      <c r="A115" s="1301"/>
      <c r="B115" s="23" t="s">
        <v>143</v>
      </c>
      <c r="C115" s="19"/>
      <c r="D115" s="39">
        <v>5</v>
      </c>
      <c r="E115" s="39"/>
      <c r="F115" s="20"/>
      <c r="G115" s="18">
        <v>3</v>
      </c>
      <c r="H115" s="74">
        <f t="shared" si="50"/>
        <v>90</v>
      </c>
      <c r="I115" s="60">
        <f>J115+K115+L115</f>
        <v>30</v>
      </c>
      <c r="J115" s="59">
        <v>20</v>
      </c>
      <c r="K115" s="59"/>
      <c r="L115" s="59">
        <v>10</v>
      </c>
      <c r="M115" s="61">
        <f>H115-I115</f>
        <v>60</v>
      </c>
      <c r="N115" s="21"/>
      <c r="O115" s="30"/>
      <c r="P115" s="20"/>
      <c r="Q115" s="21"/>
      <c r="R115" s="30"/>
      <c r="S115" s="20"/>
      <c r="T115" s="19">
        <v>2</v>
      </c>
      <c r="U115" s="30"/>
      <c r="V115" s="20"/>
      <c r="W115" s="21"/>
      <c r="X115" s="33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</row>
    <row r="116" spans="1:38" ht="15.75">
      <c r="A116" s="1301"/>
      <c r="B116" s="38" t="s">
        <v>190</v>
      </c>
      <c r="C116" s="19"/>
      <c r="D116" s="39"/>
      <c r="E116" s="39"/>
      <c r="F116" s="22"/>
      <c r="G116" s="231">
        <v>3</v>
      </c>
      <c r="H116" s="266">
        <f t="shared" si="50"/>
        <v>90</v>
      </c>
      <c r="I116" s="60"/>
      <c r="J116" s="59"/>
      <c r="K116" s="59"/>
      <c r="L116" s="59"/>
      <c r="M116" s="26"/>
      <c r="N116" s="19"/>
      <c r="O116" s="30"/>
      <c r="P116" s="22"/>
      <c r="Q116" s="19"/>
      <c r="R116" s="30"/>
      <c r="S116" s="20"/>
      <c r="T116" s="19"/>
      <c r="U116" s="30"/>
      <c r="V116" s="22"/>
      <c r="W116" s="19"/>
      <c r="X116" s="33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</row>
    <row r="117" spans="1:38" ht="15.75">
      <c r="A117" s="1302" t="s">
        <v>154</v>
      </c>
      <c r="B117" s="23" t="s">
        <v>187</v>
      </c>
      <c r="C117" s="24"/>
      <c r="D117" s="76" t="s">
        <v>64</v>
      </c>
      <c r="E117" s="76"/>
      <c r="F117" s="22"/>
      <c r="G117" s="78">
        <v>3</v>
      </c>
      <c r="H117" s="252">
        <f t="shared" si="50"/>
        <v>90</v>
      </c>
      <c r="I117" s="247">
        <f>J117+K117+L117</f>
        <v>36</v>
      </c>
      <c r="J117" s="49">
        <v>18</v>
      </c>
      <c r="K117" s="49"/>
      <c r="L117" s="49">
        <v>18</v>
      </c>
      <c r="M117" s="46">
        <f>H117-I117</f>
        <v>54</v>
      </c>
      <c r="N117" s="24"/>
      <c r="O117" s="76"/>
      <c r="P117" s="22"/>
      <c r="Q117" s="24"/>
      <c r="R117" s="76"/>
      <c r="S117" s="22"/>
      <c r="T117" s="24"/>
      <c r="U117" s="76">
        <v>2</v>
      </c>
      <c r="V117" s="22">
        <v>2</v>
      </c>
      <c r="W117" s="24"/>
      <c r="X117" s="76"/>
      <c r="AA117" s="84" t="b">
        <f>ISBLANK(N117)</f>
        <v>1</v>
      </c>
      <c r="AB117" s="84" t="b">
        <f>ISBLANK(O117)</f>
        <v>1</v>
      </c>
      <c r="AC117" s="84" t="b">
        <f>ISBLANK(P117)</f>
        <v>1</v>
      </c>
      <c r="AD117" s="84" t="b">
        <f>ISBLANK(Q117)</f>
        <v>1</v>
      </c>
      <c r="AE117" s="84" t="b">
        <f>ISBLANK(R117)</f>
        <v>1</v>
      </c>
      <c r="AF117" s="84"/>
      <c r="AG117" s="84" t="b">
        <f>ISBLANK(T117)</f>
        <v>1</v>
      </c>
      <c r="AH117" s="84" t="b">
        <f>ISBLANK(U117)</f>
        <v>0</v>
      </c>
      <c r="AI117" s="84"/>
      <c r="AJ117" s="84" t="b">
        <f>ISBLANK(W117)</f>
        <v>1</v>
      </c>
      <c r="AK117" s="84" t="b">
        <f>ISBLANK(X117)</f>
        <v>1</v>
      </c>
      <c r="AL117" s="84" t="b">
        <f>ISBLANK(#REF!)</f>
        <v>0</v>
      </c>
    </row>
    <row r="118" spans="1:38" ht="15.75">
      <c r="A118" s="1302"/>
      <c r="B118" s="23" t="s">
        <v>144</v>
      </c>
      <c r="C118" s="24"/>
      <c r="D118" s="76" t="s">
        <v>64</v>
      </c>
      <c r="E118" s="76"/>
      <c r="F118" s="22"/>
      <c r="G118" s="231">
        <v>3</v>
      </c>
      <c r="H118" s="77">
        <f t="shared" si="50"/>
        <v>90</v>
      </c>
      <c r="I118" s="248">
        <f aca="true" t="shared" si="53" ref="I118:I123">J118+K118+L118</f>
        <v>36</v>
      </c>
      <c r="J118" s="25">
        <v>18</v>
      </c>
      <c r="K118" s="25"/>
      <c r="L118" s="25">
        <v>18</v>
      </c>
      <c r="M118" s="26">
        <f aca="true" t="shared" si="54" ref="M118:M123">H118-I118</f>
        <v>54</v>
      </c>
      <c r="N118" s="24"/>
      <c r="O118" s="76"/>
      <c r="P118" s="22"/>
      <c r="Q118" s="24"/>
      <c r="R118" s="76"/>
      <c r="S118" s="22"/>
      <c r="T118" s="24"/>
      <c r="U118" s="76">
        <v>2</v>
      </c>
      <c r="V118" s="22">
        <v>2</v>
      </c>
      <c r="W118" s="24"/>
      <c r="X118" s="76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</row>
    <row r="119" spans="1:38" ht="15.75">
      <c r="A119" s="1302"/>
      <c r="B119" s="23" t="s">
        <v>136</v>
      </c>
      <c r="C119" s="24"/>
      <c r="D119" s="76" t="s">
        <v>64</v>
      </c>
      <c r="E119" s="76"/>
      <c r="F119" s="22"/>
      <c r="G119" s="231">
        <v>3</v>
      </c>
      <c r="H119" s="77">
        <f t="shared" si="50"/>
        <v>90</v>
      </c>
      <c r="I119" s="248">
        <f t="shared" si="53"/>
        <v>36</v>
      </c>
      <c r="J119" s="25"/>
      <c r="K119" s="25"/>
      <c r="L119" s="25">
        <v>36</v>
      </c>
      <c r="M119" s="26">
        <f t="shared" si="54"/>
        <v>54</v>
      </c>
      <c r="N119" s="24"/>
      <c r="O119" s="76"/>
      <c r="P119" s="22"/>
      <c r="Q119" s="24"/>
      <c r="R119" s="76"/>
      <c r="S119" s="22"/>
      <c r="T119" s="24"/>
      <c r="U119" s="76">
        <v>2</v>
      </c>
      <c r="V119" s="22">
        <v>2</v>
      </c>
      <c r="W119" s="24"/>
      <c r="X119" s="76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</row>
    <row r="120" spans="1:38" ht="15.75">
      <c r="A120" s="1302"/>
      <c r="B120" s="23" t="s">
        <v>145</v>
      </c>
      <c r="C120" s="24"/>
      <c r="D120" s="76" t="s">
        <v>64</v>
      </c>
      <c r="E120" s="76"/>
      <c r="F120" s="22"/>
      <c r="G120" s="231">
        <v>3</v>
      </c>
      <c r="H120" s="77">
        <f t="shared" si="50"/>
        <v>90</v>
      </c>
      <c r="I120" s="248">
        <f t="shared" si="53"/>
        <v>36</v>
      </c>
      <c r="J120" s="25">
        <v>18</v>
      </c>
      <c r="K120" s="25"/>
      <c r="L120" s="25">
        <v>18</v>
      </c>
      <c r="M120" s="26">
        <f t="shared" si="54"/>
        <v>54</v>
      </c>
      <c r="N120" s="24"/>
      <c r="O120" s="76"/>
      <c r="P120" s="22"/>
      <c r="Q120" s="24"/>
      <c r="R120" s="76"/>
      <c r="S120" s="22"/>
      <c r="T120" s="24"/>
      <c r="U120" s="76">
        <v>2</v>
      </c>
      <c r="V120" s="22">
        <v>2</v>
      </c>
      <c r="W120" s="24"/>
      <c r="X120" s="76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</row>
    <row r="121" spans="1:38" ht="15.75">
      <c r="A121" s="1302"/>
      <c r="B121" s="23" t="s">
        <v>146</v>
      </c>
      <c r="C121" s="24"/>
      <c r="D121" s="76" t="s">
        <v>64</v>
      </c>
      <c r="E121" s="76"/>
      <c r="F121" s="22"/>
      <c r="G121" s="231">
        <v>3</v>
      </c>
      <c r="H121" s="77">
        <f t="shared" si="50"/>
        <v>90</v>
      </c>
      <c r="I121" s="248">
        <f t="shared" si="53"/>
        <v>36</v>
      </c>
      <c r="J121" s="25">
        <v>18</v>
      </c>
      <c r="K121" s="25"/>
      <c r="L121" s="25">
        <v>18</v>
      </c>
      <c r="M121" s="26">
        <f t="shared" si="54"/>
        <v>54</v>
      </c>
      <c r="N121" s="24"/>
      <c r="O121" s="76"/>
      <c r="P121" s="22"/>
      <c r="Q121" s="24"/>
      <c r="R121" s="76"/>
      <c r="S121" s="22"/>
      <c r="T121" s="24"/>
      <c r="U121" s="76">
        <v>2</v>
      </c>
      <c r="V121" s="22">
        <v>2</v>
      </c>
      <c r="W121" s="24"/>
      <c r="X121" s="76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</row>
    <row r="122" spans="1:38" ht="15.75">
      <c r="A122" s="1302"/>
      <c r="B122" s="23" t="s">
        <v>147</v>
      </c>
      <c r="C122" s="24"/>
      <c r="D122" s="76" t="s">
        <v>64</v>
      </c>
      <c r="E122" s="76"/>
      <c r="F122" s="22"/>
      <c r="G122" s="231">
        <v>3</v>
      </c>
      <c r="H122" s="77">
        <f t="shared" si="50"/>
        <v>90</v>
      </c>
      <c r="I122" s="248">
        <f t="shared" si="53"/>
        <v>36</v>
      </c>
      <c r="J122" s="25">
        <v>18</v>
      </c>
      <c r="K122" s="25"/>
      <c r="L122" s="25">
        <v>18</v>
      </c>
      <c r="M122" s="26">
        <f t="shared" si="54"/>
        <v>54</v>
      </c>
      <c r="N122" s="24"/>
      <c r="O122" s="76"/>
      <c r="P122" s="22"/>
      <c r="Q122" s="24"/>
      <c r="R122" s="76"/>
      <c r="S122" s="22"/>
      <c r="T122" s="24"/>
      <c r="U122" s="76">
        <v>2</v>
      </c>
      <c r="V122" s="22">
        <v>2</v>
      </c>
      <c r="W122" s="24"/>
      <c r="X122" s="76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</row>
    <row r="123" spans="1:38" ht="15.75">
      <c r="A123" s="1302"/>
      <c r="B123" s="23" t="s">
        <v>148</v>
      </c>
      <c r="C123" s="24"/>
      <c r="D123" s="76" t="s">
        <v>64</v>
      </c>
      <c r="E123" s="76"/>
      <c r="F123" s="22"/>
      <c r="G123" s="231">
        <v>3</v>
      </c>
      <c r="H123" s="77">
        <f t="shared" si="50"/>
        <v>90</v>
      </c>
      <c r="I123" s="248">
        <f t="shared" si="53"/>
        <v>36</v>
      </c>
      <c r="J123" s="25">
        <v>18</v>
      </c>
      <c r="K123" s="25"/>
      <c r="L123" s="25">
        <v>18</v>
      </c>
      <c r="M123" s="26">
        <f t="shared" si="54"/>
        <v>54</v>
      </c>
      <c r="N123" s="24"/>
      <c r="O123" s="76"/>
      <c r="P123" s="22"/>
      <c r="Q123" s="24"/>
      <c r="R123" s="76"/>
      <c r="S123" s="22"/>
      <c r="T123" s="24"/>
      <c r="U123" s="76">
        <v>2</v>
      </c>
      <c r="V123" s="22">
        <v>2</v>
      </c>
      <c r="W123" s="24"/>
      <c r="X123" s="76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</row>
    <row r="124" spans="1:38" ht="16.5" thickBot="1">
      <c r="A124" s="660"/>
      <c r="B124" s="50" t="s">
        <v>190</v>
      </c>
      <c r="C124" s="55"/>
      <c r="D124" s="75"/>
      <c r="E124" s="75"/>
      <c r="F124" s="57"/>
      <c r="G124" s="113">
        <v>3</v>
      </c>
      <c r="H124" s="268">
        <f t="shared" si="50"/>
        <v>90</v>
      </c>
      <c r="I124" s="267"/>
      <c r="J124" s="53"/>
      <c r="K124" s="53"/>
      <c r="L124" s="53"/>
      <c r="M124" s="54"/>
      <c r="N124" s="55"/>
      <c r="O124" s="75"/>
      <c r="P124" s="57"/>
      <c r="Q124" s="55"/>
      <c r="R124" s="75"/>
      <c r="S124" s="57"/>
      <c r="T124" s="55"/>
      <c r="U124" s="75"/>
      <c r="V124" s="57"/>
      <c r="W124" s="55"/>
      <c r="X124" s="75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</row>
    <row r="125" spans="1:39" ht="16.5" thickBot="1">
      <c r="A125" s="1303" t="s">
        <v>79</v>
      </c>
      <c r="B125" s="1304"/>
      <c r="C125" s="1304"/>
      <c r="D125" s="1304"/>
      <c r="E125" s="1304"/>
      <c r="F125" s="1305"/>
      <c r="G125" s="67">
        <f aca="true" t="shared" si="55" ref="G125:X125">G102+G111+G117</f>
        <v>9</v>
      </c>
      <c r="H125" s="68">
        <f t="shared" si="55"/>
        <v>270</v>
      </c>
      <c r="I125" s="284">
        <f t="shared" si="55"/>
        <v>102</v>
      </c>
      <c r="J125" s="68">
        <f t="shared" si="55"/>
        <v>51</v>
      </c>
      <c r="K125" s="284">
        <f t="shared" si="55"/>
        <v>0</v>
      </c>
      <c r="L125" s="68">
        <f t="shared" si="55"/>
        <v>51</v>
      </c>
      <c r="M125" s="286">
        <f t="shared" si="55"/>
        <v>168</v>
      </c>
      <c r="N125" s="446">
        <f t="shared" si="55"/>
        <v>0</v>
      </c>
      <c r="O125" s="446">
        <f t="shared" si="55"/>
        <v>0</v>
      </c>
      <c r="P125" s="446">
        <f t="shared" si="55"/>
        <v>0</v>
      </c>
      <c r="Q125" s="446">
        <f t="shared" si="55"/>
        <v>0</v>
      </c>
      <c r="R125" s="67">
        <f t="shared" si="55"/>
        <v>2</v>
      </c>
      <c r="S125" s="433">
        <f t="shared" si="55"/>
        <v>2</v>
      </c>
      <c r="T125" s="432">
        <f t="shared" si="55"/>
        <v>2</v>
      </c>
      <c r="U125" s="67">
        <f t="shared" si="55"/>
        <v>2</v>
      </c>
      <c r="V125" s="433">
        <f t="shared" si="55"/>
        <v>2</v>
      </c>
      <c r="W125" s="446">
        <f t="shared" si="55"/>
        <v>0</v>
      </c>
      <c r="X125" s="446">
        <f t="shared" si="55"/>
        <v>0</v>
      </c>
      <c r="Y125" s="32"/>
      <c r="Z125" s="32"/>
      <c r="AA125" s="411">
        <f>SUMIF(AA98:AA123,FALSE,$G98:$G123)</f>
        <v>0</v>
      </c>
      <c r="AB125" s="411">
        <f>SUMIF(AB98:AB123,FALSE,$G98:$G123)</f>
        <v>0</v>
      </c>
      <c r="AC125" s="411">
        <f>SUMIF(AC98:AC123,FALSE,$G98:$G123)</f>
        <v>0</v>
      </c>
      <c r="AD125" s="411">
        <f>SUMIF(AD98:AD123,FALSE,$G98:$G123)</f>
        <v>0</v>
      </c>
      <c r="AE125" s="411">
        <f aca="true" t="shared" si="56" ref="AE125:AL125">SUMIF(AE98:AE123,FALSE,$G98:$G123)</f>
        <v>3</v>
      </c>
      <c r="AF125" s="411">
        <f t="shared" si="56"/>
        <v>0</v>
      </c>
      <c r="AG125" s="411">
        <f t="shared" si="56"/>
        <v>3</v>
      </c>
      <c r="AH125" s="411">
        <f t="shared" si="56"/>
        <v>3</v>
      </c>
      <c r="AI125" s="411">
        <f t="shared" si="56"/>
        <v>0</v>
      </c>
      <c r="AJ125" s="411">
        <f t="shared" si="56"/>
        <v>0</v>
      </c>
      <c r="AK125" s="411">
        <f t="shared" si="56"/>
        <v>0</v>
      </c>
      <c r="AL125" s="411">
        <f t="shared" si="56"/>
        <v>9</v>
      </c>
      <c r="AM125" s="447">
        <f>SUM(AA125:AL125)</f>
        <v>18</v>
      </c>
    </row>
    <row r="126" spans="1:39" ht="43.5" customHeight="1" thickBot="1">
      <c r="A126" s="1034"/>
      <c r="B126" s="1035"/>
      <c r="C126" s="1035"/>
      <c r="D126" s="1035"/>
      <c r="E126" s="1035"/>
      <c r="F126" s="1035"/>
      <c r="G126" s="1035"/>
      <c r="H126" s="1035"/>
      <c r="I126" s="1035"/>
      <c r="J126" s="1035"/>
      <c r="K126" s="1035"/>
      <c r="L126" s="1035"/>
      <c r="M126" s="1035"/>
      <c r="N126" s="1035"/>
      <c r="O126" s="1035"/>
      <c r="P126" s="1035"/>
      <c r="Q126" s="1035"/>
      <c r="R126" s="1035"/>
      <c r="S126" s="1035"/>
      <c r="T126" s="1035"/>
      <c r="U126" s="1035"/>
      <c r="V126" s="1035"/>
      <c r="W126" s="1035"/>
      <c r="X126" s="1035"/>
      <c r="Y126" s="32"/>
      <c r="Z126" s="32"/>
      <c r="AA126" s="73" t="s">
        <v>40</v>
      </c>
      <c r="AB126" s="410">
        <f>AA125+AB125+AC125</f>
        <v>0</v>
      </c>
      <c r="AC126" s="73"/>
      <c r="AD126" s="73" t="s">
        <v>41</v>
      </c>
      <c r="AE126" s="410">
        <f>AD125+AE125+AF125</f>
        <v>3</v>
      </c>
      <c r="AF126" s="73"/>
      <c r="AG126" s="73" t="s">
        <v>42</v>
      </c>
      <c r="AH126" s="410">
        <f>AG125+AH125+AI125</f>
        <v>6</v>
      </c>
      <c r="AI126" s="73"/>
      <c r="AJ126" s="73" t="s">
        <v>43</v>
      </c>
      <c r="AK126" s="410">
        <f>AJ125+AK125+AL125</f>
        <v>9</v>
      </c>
      <c r="AL126" s="73"/>
      <c r="AM126" s="408">
        <f>AB126+AE126+AH126+AK126</f>
        <v>18</v>
      </c>
    </row>
    <row r="127" spans="1:39" ht="24" customHeight="1" thickBot="1">
      <c r="A127" s="1306" t="s">
        <v>58</v>
      </c>
      <c r="B127" s="1307"/>
      <c r="C127" s="1307"/>
      <c r="D127" s="1307"/>
      <c r="E127" s="1307"/>
      <c r="F127" s="1307"/>
      <c r="G127" s="1307"/>
      <c r="H127" s="1307"/>
      <c r="I127" s="1307"/>
      <c r="J127" s="1307"/>
      <c r="K127" s="1307"/>
      <c r="L127" s="1307"/>
      <c r="M127" s="1307"/>
      <c r="N127" s="1307"/>
      <c r="O127" s="1307"/>
      <c r="P127" s="1307"/>
      <c r="Q127" s="1307"/>
      <c r="R127" s="1307"/>
      <c r="S127" s="1307"/>
      <c r="T127" s="1307"/>
      <c r="U127" s="1307"/>
      <c r="V127" s="1307"/>
      <c r="W127" s="1307"/>
      <c r="X127" s="1307"/>
      <c r="AA127" s="14"/>
      <c r="AB127" s="408"/>
      <c r="AC127" s="14"/>
      <c r="AD127" s="14"/>
      <c r="AE127" s="408"/>
      <c r="AF127" s="14"/>
      <c r="AG127" s="14"/>
      <c r="AH127" s="408"/>
      <c r="AI127" s="14"/>
      <c r="AJ127" s="14"/>
      <c r="AK127" s="408"/>
      <c r="AL127" s="14"/>
      <c r="AM127" s="408"/>
    </row>
    <row r="128" spans="1:38" ht="20.25" customHeight="1" thickBot="1">
      <c r="A128" s="1308" t="s">
        <v>307</v>
      </c>
      <c r="B128" s="1309"/>
      <c r="C128" s="1309"/>
      <c r="D128" s="1309"/>
      <c r="E128" s="1309"/>
      <c r="F128" s="1309"/>
      <c r="G128" s="1309"/>
      <c r="H128" s="1309"/>
      <c r="I128" s="1309"/>
      <c r="J128" s="1309"/>
      <c r="K128" s="1309"/>
      <c r="L128" s="1309"/>
      <c r="M128" s="1309"/>
      <c r="N128" s="1309"/>
      <c r="O128" s="1309"/>
      <c r="P128" s="1309"/>
      <c r="Q128" s="1309"/>
      <c r="R128" s="1309"/>
      <c r="S128" s="1309"/>
      <c r="T128" s="1309"/>
      <c r="U128" s="1309"/>
      <c r="V128" s="1309"/>
      <c r="W128" s="1309"/>
      <c r="X128" s="1309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</row>
    <row r="129" spans="1:38" s="79" customFormat="1" ht="31.5">
      <c r="A129" s="362" t="s">
        <v>128</v>
      </c>
      <c r="B129" s="337" t="s">
        <v>305</v>
      </c>
      <c r="C129" s="338" t="s">
        <v>61</v>
      </c>
      <c r="D129" s="339"/>
      <c r="E129" s="339"/>
      <c r="F129" s="340"/>
      <c r="G129" s="711">
        <v>5</v>
      </c>
      <c r="H129" s="391">
        <f>G129*30</f>
        <v>150</v>
      </c>
      <c r="I129" s="383">
        <f>J129+K129+L129</f>
        <v>54</v>
      </c>
      <c r="J129" s="341">
        <v>36</v>
      </c>
      <c r="K129" s="341">
        <v>18</v>
      </c>
      <c r="L129" s="341"/>
      <c r="M129" s="342">
        <f>H129-I129</f>
        <v>96</v>
      </c>
      <c r="N129" s="105"/>
      <c r="O129" s="106"/>
      <c r="P129" s="104"/>
      <c r="Q129" s="102"/>
      <c r="R129" s="721">
        <v>6</v>
      </c>
      <c r="S129" s="104"/>
      <c r="T129" s="343"/>
      <c r="U129" s="400"/>
      <c r="V129" s="104"/>
      <c r="W129" s="102"/>
      <c r="X129" s="107"/>
      <c r="AA129" s="84" t="b">
        <f aca="true" t="shared" si="57" ref="AA129:AK132">ISBLANK(N129)</f>
        <v>1</v>
      </c>
      <c r="AB129" s="84" t="b">
        <f t="shared" si="57"/>
        <v>1</v>
      </c>
      <c r="AC129" s="84" t="b">
        <f t="shared" si="57"/>
        <v>1</v>
      </c>
      <c r="AD129" s="84" t="b">
        <f t="shared" si="57"/>
        <v>1</v>
      </c>
      <c r="AE129" s="84" t="b">
        <f t="shared" si="57"/>
        <v>0</v>
      </c>
      <c r="AF129" s="84" t="b">
        <f t="shared" si="57"/>
        <v>1</v>
      </c>
      <c r="AG129" s="84" t="b">
        <f t="shared" si="57"/>
        <v>1</v>
      </c>
      <c r="AH129" s="84" t="b">
        <f t="shared" si="57"/>
        <v>1</v>
      </c>
      <c r="AI129" s="84" t="b">
        <f t="shared" si="57"/>
        <v>1</v>
      </c>
      <c r="AJ129" s="84" t="b">
        <f t="shared" si="57"/>
        <v>1</v>
      </c>
      <c r="AK129" s="84" t="b">
        <f t="shared" si="57"/>
        <v>1</v>
      </c>
      <c r="AL129" s="84" t="b">
        <f>ISBLANK(#REF!)</f>
        <v>0</v>
      </c>
    </row>
    <row r="130" spans="1:38" s="79" customFormat="1" ht="15.75">
      <c r="A130" s="362" t="s">
        <v>129</v>
      </c>
      <c r="B130" s="352" t="s">
        <v>212</v>
      </c>
      <c r="C130" s="295"/>
      <c r="D130" s="296"/>
      <c r="E130" s="297"/>
      <c r="F130" s="298"/>
      <c r="G130" s="299">
        <f>SUM(G131:G132)</f>
        <v>6</v>
      </c>
      <c r="H130" s="392">
        <f aca="true" t="shared" si="58" ref="H130:H147">G130*30</f>
        <v>180</v>
      </c>
      <c r="I130" s="384">
        <f>SUM(I131:I132)</f>
        <v>76</v>
      </c>
      <c r="J130" s="300">
        <f>SUM(J131:J132)</f>
        <v>51</v>
      </c>
      <c r="K130" s="300">
        <f>SUM(K131:K132)</f>
        <v>25</v>
      </c>
      <c r="L130" s="300"/>
      <c r="M130" s="300">
        <f>SUM(M131:M132)</f>
        <v>104</v>
      </c>
      <c r="N130" s="301"/>
      <c r="O130" s="302"/>
      <c r="P130" s="303"/>
      <c r="Q130" s="304"/>
      <c r="R130" s="302"/>
      <c r="S130" s="305"/>
      <c r="T130" s="306"/>
      <c r="U130" s="302"/>
      <c r="V130" s="305"/>
      <c r="W130" s="306"/>
      <c r="X130" s="302"/>
      <c r="AA130" s="84" t="b">
        <f t="shared" si="57"/>
        <v>1</v>
      </c>
      <c r="AB130" s="84" t="b">
        <f t="shared" si="57"/>
        <v>1</v>
      </c>
      <c r="AC130" s="84" t="b">
        <f t="shared" si="57"/>
        <v>1</v>
      </c>
      <c r="AD130" s="84" t="b">
        <f t="shared" si="57"/>
        <v>1</v>
      </c>
      <c r="AE130" s="84" t="b">
        <f t="shared" si="57"/>
        <v>1</v>
      </c>
      <c r="AF130" s="84" t="b">
        <f t="shared" si="57"/>
        <v>1</v>
      </c>
      <c r="AG130" s="84" t="b">
        <f t="shared" si="57"/>
        <v>1</v>
      </c>
      <c r="AH130" s="84" t="b">
        <f t="shared" si="57"/>
        <v>1</v>
      </c>
      <c r="AI130" s="84" t="b">
        <f t="shared" si="57"/>
        <v>1</v>
      </c>
      <c r="AJ130" s="84" t="b">
        <f t="shared" si="57"/>
        <v>1</v>
      </c>
      <c r="AK130" s="84" t="b">
        <f t="shared" si="57"/>
        <v>1</v>
      </c>
      <c r="AL130" s="84" t="b">
        <f>ISBLANK(#REF!)</f>
        <v>0</v>
      </c>
    </row>
    <row r="131" spans="1:38" s="79" customFormat="1" ht="15.75">
      <c r="A131" s="362" t="s">
        <v>172</v>
      </c>
      <c r="B131" s="307" t="s">
        <v>213</v>
      </c>
      <c r="C131" s="295"/>
      <c r="D131" s="308"/>
      <c r="E131" s="296"/>
      <c r="F131" s="309"/>
      <c r="G131" s="310">
        <v>3</v>
      </c>
      <c r="H131" s="393">
        <f t="shared" si="58"/>
        <v>90</v>
      </c>
      <c r="I131" s="385">
        <f>J131+K131+L131</f>
        <v>36</v>
      </c>
      <c r="J131" s="311">
        <v>27</v>
      </c>
      <c r="K131" s="312">
        <v>9</v>
      </c>
      <c r="L131" s="312"/>
      <c r="M131" s="313">
        <f aca="true" t="shared" si="59" ref="M131:M137">H131-I131</f>
        <v>54</v>
      </c>
      <c r="N131" s="301"/>
      <c r="O131" s="302"/>
      <c r="P131" s="303"/>
      <c r="Q131" s="304"/>
      <c r="R131" s="302"/>
      <c r="S131" s="305"/>
      <c r="T131" s="306"/>
      <c r="U131" s="302">
        <v>4</v>
      </c>
      <c r="V131" s="305"/>
      <c r="W131" s="306"/>
      <c r="X131" s="302"/>
      <c r="AA131" s="84" t="b">
        <f t="shared" si="57"/>
        <v>1</v>
      </c>
      <c r="AB131" s="84" t="b">
        <f t="shared" si="57"/>
        <v>1</v>
      </c>
      <c r="AC131" s="84" t="b">
        <f t="shared" si="57"/>
        <v>1</v>
      </c>
      <c r="AD131" s="84" t="b">
        <f t="shared" si="57"/>
        <v>1</v>
      </c>
      <c r="AE131" s="84" t="b">
        <f t="shared" si="57"/>
        <v>1</v>
      </c>
      <c r="AF131" s="84" t="b">
        <f t="shared" si="57"/>
        <v>1</v>
      </c>
      <c r="AG131" s="84" t="b">
        <f t="shared" si="57"/>
        <v>1</v>
      </c>
      <c r="AH131" s="84" t="b">
        <f t="shared" si="57"/>
        <v>0</v>
      </c>
      <c r="AI131" s="84" t="b">
        <f t="shared" si="57"/>
        <v>1</v>
      </c>
      <c r="AJ131" s="84" t="b">
        <f t="shared" si="57"/>
        <v>1</v>
      </c>
      <c r="AK131" s="84" t="b">
        <f t="shared" si="57"/>
        <v>1</v>
      </c>
      <c r="AL131" s="84" t="b">
        <f>ISBLANK(#REF!)</f>
        <v>0</v>
      </c>
    </row>
    <row r="132" spans="1:38" s="79" customFormat="1" ht="15.75">
      <c r="A132" s="362" t="s">
        <v>173</v>
      </c>
      <c r="B132" s="307" t="s">
        <v>213</v>
      </c>
      <c r="C132" s="295" t="s">
        <v>64</v>
      </c>
      <c r="D132" s="296"/>
      <c r="E132" s="296"/>
      <c r="F132" s="309"/>
      <c r="G132" s="314">
        <v>3</v>
      </c>
      <c r="H132" s="393">
        <f t="shared" si="58"/>
        <v>90</v>
      </c>
      <c r="I132" s="385">
        <f>J132+K132+L132</f>
        <v>40</v>
      </c>
      <c r="J132" s="311">
        <v>24</v>
      </c>
      <c r="K132" s="312">
        <v>16</v>
      </c>
      <c r="L132" s="312"/>
      <c r="M132" s="313">
        <f t="shared" si="59"/>
        <v>50</v>
      </c>
      <c r="N132" s="301"/>
      <c r="O132" s="302"/>
      <c r="P132" s="303"/>
      <c r="Q132" s="304"/>
      <c r="R132" s="302"/>
      <c r="S132" s="305"/>
      <c r="T132" s="306"/>
      <c r="U132" s="302"/>
      <c r="V132" s="305">
        <v>5</v>
      </c>
      <c r="W132" s="306"/>
      <c r="X132" s="302"/>
      <c r="AA132" s="84" t="b">
        <f t="shared" si="57"/>
        <v>1</v>
      </c>
      <c r="AB132" s="84" t="b">
        <f t="shared" si="57"/>
        <v>1</v>
      </c>
      <c r="AC132" s="84" t="b">
        <f t="shared" si="57"/>
        <v>1</v>
      </c>
      <c r="AD132" s="84" t="b">
        <f t="shared" si="57"/>
        <v>1</v>
      </c>
      <c r="AE132" s="84" t="b">
        <f t="shared" si="57"/>
        <v>1</v>
      </c>
      <c r="AF132" s="84" t="b">
        <f t="shared" si="57"/>
        <v>1</v>
      </c>
      <c r="AG132" s="84" t="b">
        <f t="shared" si="57"/>
        <v>1</v>
      </c>
      <c r="AH132" s="84" t="b">
        <f t="shared" si="57"/>
        <v>1</v>
      </c>
      <c r="AI132" s="84" t="b">
        <f t="shared" si="57"/>
        <v>0</v>
      </c>
      <c r="AJ132" s="84" t="b">
        <f t="shared" si="57"/>
        <v>1</v>
      </c>
      <c r="AK132" s="84" t="b">
        <f t="shared" si="57"/>
        <v>1</v>
      </c>
      <c r="AL132" s="84" t="b">
        <f>ISBLANK(#REF!)</f>
        <v>0</v>
      </c>
    </row>
    <row r="133" spans="1:38" s="79" customFormat="1" ht="15.75">
      <c r="A133" s="362" t="s">
        <v>130</v>
      </c>
      <c r="B133" s="737" t="s">
        <v>286</v>
      </c>
      <c r="C133" s="332"/>
      <c r="D133" s="319">
        <v>8</v>
      </c>
      <c r="E133" s="319"/>
      <c r="F133" s="662"/>
      <c r="G133" s="608">
        <v>3</v>
      </c>
      <c r="H133" s="664">
        <f>G133*30</f>
        <v>90</v>
      </c>
      <c r="I133" s="390">
        <f>J133+K133+L133</f>
        <v>39</v>
      </c>
      <c r="J133" s="334">
        <v>26</v>
      </c>
      <c r="K133" s="334">
        <v>13</v>
      </c>
      <c r="L133" s="334"/>
      <c r="M133" s="335">
        <f>H133-I133</f>
        <v>51</v>
      </c>
      <c r="N133" s="663"/>
      <c r="O133" s="319"/>
      <c r="P133" s="1009"/>
      <c r="Q133" s="332"/>
      <c r="R133" s="319"/>
      <c r="S133" s="666"/>
      <c r="T133" s="610"/>
      <c r="U133" s="319"/>
      <c r="V133" s="623"/>
      <c r="W133" s="646"/>
      <c r="X133" s="625">
        <v>3</v>
      </c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</row>
    <row r="134" spans="1:38" s="79" customFormat="1" ht="15.75">
      <c r="A134" s="362" t="s">
        <v>156</v>
      </c>
      <c r="B134" s="352" t="s">
        <v>214</v>
      </c>
      <c r="C134" s="295"/>
      <c r="D134" s="296"/>
      <c r="E134" s="296"/>
      <c r="F134" s="309"/>
      <c r="G134" s="572">
        <v>9</v>
      </c>
      <c r="H134" s="392">
        <f t="shared" si="58"/>
        <v>270</v>
      </c>
      <c r="I134" s="384">
        <f>SUM(I135:I136)</f>
        <v>127</v>
      </c>
      <c r="J134" s="300">
        <f>SUM(J135:J136)</f>
        <v>93</v>
      </c>
      <c r="K134" s="300">
        <f>SUM(K135:K136)</f>
        <v>6</v>
      </c>
      <c r="L134" s="300">
        <f>SUM(L135:L136)</f>
        <v>28</v>
      </c>
      <c r="M134" s="315">
        <f t="shared" si="59"/>
        <v>143</v>
      </c>
      <c r="N134" s="301"/>
      <c r="O134" s="302"/>
      <c r="P134" s="303"/>
      <c r="Q134" s="304"/>
      <c r="R134" s="302"/>
      <c r="S134" s="305"/>
      <c r="T134" s="306"/>
      <c r="U134" s="302"/>
      <c r="V134" s="305"/>
      <c r="W134" s="306"/>
      <c r="X134" s="302"/>
      <c r="AA134" s="84" t="b">
        <f aca="true" t="shared" si="60" ref="AA134:AA142">ISBLANK(N134)</f>
        <v>1</v>
      </c>
      <c r="AB134" s="84" t="b">
        <f aca="true" t="shared" si="61" ref="AB134:AB142">ISBLANK(O134)</f>
        <v>1</v>
      </c>
      <c r="AC134" s="84" t="b">
        <f aca="true" t="shared" si="62" ref="AC134:AC142">ISBLANK(P134)</f>
        <v>1</v>
      </c>
      <c r="AD134" s="84" t="b">
        <f aca="true" t="shared" si="63" ref="AD134:AD142">ISBLANK(Q134)</f>
        <v>1</v>
      </c>
      <c r="AE134" s="84" t="b">
        <f aca="true" t="shared" si="64" ref="AE134:AE142">ISBLANK(R134)</f>
        <v>1</v>
      </c>
      <c r="AF134" s="84" t="b">
        <f aca="true" t="shared" si="65" ref="AF134:AF142">ISBLANK(S134)</f>
        <v>1</v>
      </c>
      <c r="AG134" s="84" t="b">
        <f aca="true" t="shared" si="66" ref="AG134:AG142">ISBLANK(T134)</f>
        <v>1</v>
      </c>
      <c r="AH134" s="84" t="b">
        <f aca="true" t="shared" si="67" ref="AH134:AH142">ISBLANK(U134)</f>
        <v>1</v>
      </c>
      <c r="AI134" s="84" t="b">
        <f aca="true" t="shared" si="68" ref="AI134:AI142">ISBLANK(V134)</f>
        <v>1</v>
      </c>
      <c r="AJ134" s="84" t="b">
        <f aca="true" t="shared" si="69" ref="AJ134:AJ142">ISBLANK(W134)</f>
        <v>1</v>
      </c>
      <c r="AK134" s="84" t="b">
        <f aca="true" t="shared" si="70" ref="AK134:AK142">ISBLANK(X134)</f>
        <v>1</v>
      </c>
      <c r="AL134" s="84" t="b">
        <f>ISBLANK(#REF!)</f>
        <v>0</v>
      </c>
    </row>
    <row r="135" spans="1:38" s="79" customFormat="1" ht="15.75">
      <c r="A135" s="362" t="s">
        <v>170</v>
      </c>
      <c r="B135" s="307" t="s">
        <v>214</v>
      </c>
      <c r="C135" s="295"/>
      <c r="D135" s="308">
        <v>7</v>
      </c>
      <c r="E135" s="296"/>
      <c r="F135" s="309"/>
      <c r="G135" s="314">
        <v>5</v>
      </c>
      <c r="H135" s="393">
        <f t="shared" si="58"/>
        <v>150</v>
      </c>
      <c r="I135" s="385">
        <f>J135+K135+L135</f>
        <v>75</v>
      </c>
      <c r="J135" s="311">
        <v>60</v>
      </c>
      <c r="K135" s="312"/>
      <c r="L135" s="312">
        <v>15</v>
      </c>
      <c r="M135" s="313">
        <f t="shared" si="59"/>
        <v>75</v>
      </c>
      <c r="N135" s="301"/>
      <c r="O135" s="302"/>
      <c r="P135" s="303"/>
      <c r="Q135" s="304"/>
      <c r="R135" s="302"/>
      <c r="S135" s="305"/>
      <c r="T135" s="306"/>
      <c r="U135" s="302"/>
      <c r="V135" s="305"/>
      <c r="W135" s="306">
        <v>5</v>
      </c>
      <c r="X135" s="302"/>
      <c r="AA135" s="84" t="b">
        <f t="shared" si="60"/>
        <v>1</v>
      </c>
      <c r="AB135" s="84" t="b">
        <f t="shared" si="61"/>
        <v>1</v>
      </c>
      <c r="AC135" s="84" t="b">
        <f t="shared" si="62"/>
        <v>1</v>
      </c>
      <c r="AD135" s="84" t="b">
        <f t="shared" si="63"/>
        <v>1</v>
      </c>
      <c r="AE135" s="84" t="b">
        <f t="shared" si="64"/>
        <v>1</v>
      </c>
      <c r="AF135" s="84" t="b">
        <f t="shared" si="65"/>
        <v>1</v>
      </c>
      <c r="AG135" s="84" t="b">
        <f t="shared" si="66"/>
        <v>1</v>
      </c>
      <c r="AH135" s="84" t="b">
        <f t="shared" si="67"/>
        <v>1</v>
      </c>
      <c r="AI135" s="84" t="b">
        <f t="shared" si="68"/>
        <v>1</v>
      </c>
      <c r="AJ135" s="84" t="b">
        <f t="shared" si="69"/>
        <v>0</v>
      </c>
      <c r="AK135" s="84" t="b">
        <f t="shared" si="70"/>
        <v>1</v>
      </c>
      <c r="AL135" s="84" t="b">
        <f>ISBLANK(#REF!)</f>
        <v>0</v>
      </c>
    </row>
    <row r="136" spans="1:38" s="79" customFormat="1" ht="15.75">
      <c r="A136" s="362" t="s">
        <v>171</v>
      </c>
      <c r="B136" s="307" t="s">
        <v>214</v>
      </c>
      <c r="C136" s="295">
        <v>8</v>
      </c>
      <c r="D136" s="296"/>
      <c r="E136" s="296"/>
      <c r="F136" s="309"/>
      <c r="G136" s="314">
        <v>4</v>
      </c>
      <c r="H136" s="393">
        <f t="shared" si="58"/>
        <v>120</v>
      </c>
      <c r="I136" s="385">
        <f>J136+K136+L136</f>
        <v>52</v>
      </c>
      <c r="J136" s="311">
        <v>33</v>
      </c>
      <c r="K136" s="312">
        <v>6</v>
      </c>
      <c r="L136" s="312">
        <v>13</v>
      </c>
      <c r="M136" s="313">
        <f t="shared" si="59"/>
        <v>68</v>
      </c>
      <c r="N136" s="301"/>
      <c r="O136" s="302"/>
      <c r="P136" s="303"/>
      <c r="Q136" s="304"/>
      <c r="R136" s="302"/>
      <c r="S136" s="305"/>
      <c r="T136" s="306"/>
      <c r="U136" s="302"/>
      <c r="V136" s="305"/>
      <c r="W136" s="306"/>
      <c r="X136" s="302">
        <v>4</v>
      </c>
      <c r="AA136" s="84" t="b">
        <f t="shared" si="60"/>
        <v>1</v>
      </c>
      <c r="AB136" s="84" t="b">
        <f t="shared" si="61"/>
        <v>1</v>
      </c>
      <c r="AC136" s="84" t="b">
        <f t="shared" si="62"/>
        <v>1</v>
      </c>
      <c r="AD136" s="84" t="b">
        <f t="shared" si="63"/>
        <v>1</v>
      </c>
      <c r="AE136" s="84" t="b">
        <f t="shared" si="64"/>
        <v>1</v>
      </c>
      <c r="AF136" s="84" t="b">
        <f t="shared" si="65"/>
        <v>1</v>
      </c>
      <c r="AG136" s="84" t="b">
        <f t="shared" si="66"/>
        <v>1</v>
      </c>
      <c r="AH136" s="84" t="b">
        <f t="shared" si="67"/>
        <v>1</v>
      </c>
      <c r="AI136" s="84" t="b">
        <f t="shared" si="68"/>
        <v>1</v>
      </c>
      <c r="AJ136" s="84" t="b">
        <f t="shared" si="69"/>
        <v>1</v>
      </c>
      <c r="AK136" s="84" t="b">
        <f t="shared" si="70"/>
        <v>0</v>
      </c>
      <c r="AL136" s="84" t="b">
        <f>ISBLANK(#REF!)</f>
        <v>0</v>
      </c>
    </row>
    <row r="137" spans="1:38" s="79" customFormat="1" ht="15.75">
      <c r="A137" s="362" t="s">
        <v>131</v>
      </c>
      <c r="B137" s="358" t="s">
        <v>215</v>
      </c>
      <c r="C137" s="295"/>
      <c r="D137" s="296" t="s">
        <v>306</v>
      </c>
      <c r="E137" s="296"/>
      <c r="F137" s="309"/>
      <c r="G137" s="316">
        <v>3.5</v>
      </c>
      <c r="H137" s="392">
        <f t="shared" si="58"/>
        <v>105</v>
      </c>
      <c r="I137" s="386">
        <f>J137+K137+L137</f>
        <v>52</v>
      </c>
      <c r="J137" s="317">
        <v>26</v>
      </c>
      <c r="K137" s="318">
        <v>13</v>
      </c>
      <c r="L137" s="318">
        <v>13</v>
      </c>
      <c r="M137" s="315">
        <f t="shared" si="59"/>
        <v>53</v>
      </c>
      <c r="N137" s="301"/>
      <c r="O137" s="302"/>
      <c r="P137" s="303"/>
      <c r="Q137" s="304"/>
      <c r="R137" s="302"/>
      <c r="S137" s="305"/>
      <c r="T137" s="306"/>
      <c r="U137" s="302"/>
      <c r="V137" s="305"/>
      <c r="W137" s="306"/>
      <c r="X137" s="302">
        <v>4</v>
      </c>
      <c r="AA137" s="84" t="b">
        <f t="shared" si="60"/>
        <v>1</v>
      </c>
      <c r="AB137" s="84" t="b">
        <f t="shared" si="61"/>
        <v>1</v>
      </c>
      <c r="AC137" s="84" t="b">
        <f t="shared" si="62"/>
        <v>1</v>
      </c>
      <c r="AD137" s="84" t="b">
        <f t="shared" si="63"/>
        <v>1</v>
      </c>
      <c r="AE137" s="84" t="b">
        <f t="shared" si="64"/>
        <v>1</v>
      </c>
      <c r="AF137" s="84" t="b">
        <f t="shared" si="65"/>
        <v>1</v>
      </c>
      <c r="AG137" s="84" t="b">
        <f t="shared" si="66"/>
        <v>1</v>
      </c>
      <c r="AH137" s="84" t="b">
        <f t="shared" si="67"/>
        <v>1</v>
      </c>
      <c r="AI137" s="84" t="b">
        <f t="shared" si="68"/>
        <v>1</v>
      </c>
      <c r="AJ137" s="84" t="b">
        <f t="shared" si="69"/>
        <v>1</v>
      </c>
      <c r="AK137" s="84" t="b">
        <f t="shared" si="70"/>
        <v>0</v>
      </c>
      <c r="AL137" s="84" t="b">
        <f>ISBLANK(#REF!)</f>
        <v>0</v>
      </c>
    </row>
    <row r="138" spans="1:38" s="79" customFormat="1" ht="29.25" customHeight="1">
      <c r="A138" s="362" t="s">
        <v>157</v>
      </c>
      <c r="B138" s="348" t="s">
        <v>220</v>
      </c>
      <c r="C138" s="320"/>
      <c r="D138" s="296"/>
      <c r="E138" s="296"/>
      <c r="F138" s="309"/>
      <c r="G138" s="718">
        <f>SUM(G139:G140)</f>
        <v>10.5</v>
      </c>
      <c r="H138" s="392">
        <f t="shared" si="58"/>
        <v>315</v>
      </c>
      <c r="I138" s="384">
        <f>SUM(I139:I140)</f>
        <v>132</v>
      </c>
      <c r="J138" s="300">
        <f>SUM(J139:J140)</f>
        <v>78</v>
      </c>
      <c r="K138" s="300">
        <f>SUM(K139:K140)</f>
        <v>30</v>
      </c>
      <c r="L138" s="300">
        <f>SUM(L139:L140)</f>
        <v>24</v>
      </c>
      <c r="M138" s="315">
        <f aca="true" t="shared" si="71" ref="M138:M145">H138-I138</f>
        <v>183</v>
      </c>
      <c r="N138" s="301"/>
      <c r="O138" s="302"/>
      <c r="P138" s="303"/>
      <c r="Q138" s="304"/>
      <c r="R138" s="302"/>
      <c r="S138" s="305"/>
      <c r="T138" s="306"/>
      <c r="U138" s="302"/>
      <c r="V138" s="305"/>
      <c r="W138" s="306"/>
      <c r="X138" s="302"/>
      <c r="AA138" s="84" t="b">
        <f t="shared" si="60"/>
        <v>1</v>
      </c>
      <c r="AB138" s="84" t="b">
        <f t="shared" si="61"/>
        <v>1</v>
      </c>
      <c r="AC138" s="84" t="b">
        <f t="shared" si="62"/>
        <v>1</v>
      </c>
      <c r="AD138" s="84" t="b">
        <f t="shared" si="63"/>
        <v>1</v>
      </c>
      <c r="AE138" s="84" t="b">
        <f t="shared" si="64"/>
        <v>1</v>
      </c>
      <c r="AF138" s="84" t="b">
        <f t="shared" si="65"/>
        <v>1</v>
      </c>
      <c r="AG138" s="84" t="b">
        <f t="shared" si="66"/>
        <v>1</v>
      </c>
      <c r="AH138" s="84" t="b">
        <f t="shared" si="67"/>
        <v>1</v>
      </c>
      <c r="AI138" s="84" t="b">
        <f t="shared" si="68"/>
        <v>1</v>
      </c>
      <c r="AJ138" s="84" t="b">
        <f t="shared" si="69"/>
        <v>1</v>
      </c>
      <c r="AK138" s="84" t="b">
        <f t="shared" si="70"/>
        <v>1</v>
      </c>
      <c r="AL138" s="84" t="b">
        <f>ISBLANK(#REF!)</f>
        <v>0</v>
      </c>
    </row>
    <row r="139" spans="1:38" s="79" customFormat="1" ht="33" customHeight="1">
      <c r="A139" s="362" t="s">
        <v>308</v>
      </c>
      <c r="B139" s="307" t="s">
        <v>220</v>
      </c>
      <c r="C139" s="320"/>
      <c r="D139" s="308"/>
      <c r="E139" s="296"/>
      <c r="F139" s="309"/>
      <c r="G139" s="719">
        <v>8</v>
      </c>
      <c r="H139" s="393">
        <f t="shared" si="58"/>
        <v>240</v>
      </c>
      <c r="I139" s="385">
        <f aca="true" t="shared" si="72" ref="I139:I147">J139+K139+L139</f>
        <v>105</v>
      </c>
      <c r="J139" s="311">
        <v>60</v>
      </c>
      <c r="K139" s="312">
        <v>30</v>
      </c>
      <c r="L139" s="312">
        <v>15</v>
      </c>
      <c r="M139" s="313">
        <f t="shared" si="71"/>
        <v>135</v>
      </c>
      <c r="N139" s="301"/>
      <c r="O139" s="302"/>
      <c r="P139" s="303"/>
      <c r="Q139" s="304"/>
      <c r="R139" s="302"/>
      <c r="S139" s="305"/>
      <c r="T139" s="306">
        <v>7</v>
      </c>
      <c r="U139" s="302"/>
      <c r="V139" s="305"/>
      <c r="W139" s="306"/>
      <c r="X139" s="302"/>
      <c r="AA139" s="84" t="b">
        <f t="shared" si="60"/>
        <v>1</v>
      </c>
      <c r="AB139" s="84" t="b">
        <f t="shared" si="61"/>
        <v>1</v>
      </c>
      <c r="AC139" s="84" t="b">
        <f t="shared" si="62"/>
        <v>1</v>
      </c>
      <c r="AD139" s="84" t="b">
        <f t="shared" si="63"/>
        <v>1</v>
      </c>
      <c r="AE139" s="84" t="b">
        <f t="shared" si="64"/>
        <v>1</v>
      </c>
      <c r="AF139" s="84" t="b">
        <f t="shared" si="65"/>
        <v>1</v>
      </c>
      <c r="AG139" s="84" t="b">
        <f t="shared" si="66"/>
        <v>0</v>
      </c>
      <c r="AH139" s="84" t="b">
        <f t="shared" si="67"/>
        <v>1</v>
      </c>
      <c r="AI139" s="84" t="b">
        <f t="shared" si="68"/>
        <v>1</v>
      </c>
      <c r="AJ139" s="84" t="b">
        <f t="shared" si="69"/>
        <v>1</v>
      </c>
      <c r="AK139" s="84" t="b">
        <f t="shared" si="70"/>
        <v>1</v>
      </c>
      <c r="AL139" s="84" t="b">
        <f>ISBLANK(#REF!)</f>
        <v>0</v>
      </c>
    </row>
    <row r="140" spans="1:38" s="79" customFormat="1" ht="29.25" customHeight="1">
      <c r="A140" s="362" t="s">
        <v>309</v>
      </c>
      <c r="B140" s="307" t="s">
        <v>220</v>
      </c>
      <c r="C140" s="320" t="s">
        <v>63</v>
      </c>
      <c r="D140" s="308"/>
      <c r="E140" s="296"/>
      <c r="F140" s="309"/>
      <c r="G140" s="719">
        <v>2.5</v>
      </c>
      <c r="H140" s="393">
        <f t="shared" si="58"/>
        <v>75</v>
      </c>
      <c r="I140" s="385">
        <f t="shared" si="72"/>
        <v>27</v>
      </c>
      <c r="J140" s="311">
        <v>18</v>
      </c>
      <c r="K140" s="312"/>
      <c r="L140" s="312">
        <v>9</v>
      </c>
      <c r="M140" s="313">
        <f t="shared" si="71"/>
        <v>48</v>
      </c>
      <c r="N140" s="301"/>
      <c r="O140" s="302"/>
      <c r="P140" s="303"/>
      <c r="Q140" s="304"/>
      <c r="R140" s="302"/>
      <c r="S140" s="305"/>
      <c r="T140" s="306"/>
      <c r="U140" s="302">
        <v>3</v>
      </c>
      <c r="V140" s="305"/>
      <c r="W140" s="306"/>
      <c r="X140" s="302"/>
      <c r="AA140" s="84" t="b">
        <f t="shared" si="60"/>
        <v>1</v>
      </c>
      <c r="AB140" s="84" t="b">
        <f t="shared" si="61"/>
        <v>1</v>
      </c>
      <c r="AC140" s="84" t="b">
        <f t="shared" si="62"/>
        <v>1</v>
      </c>
      <c r="AD140" s="84" t="b">
        <f t="shared" si="63"/>
        <v>1</v>
      </c>
      <c r="AE140" s="84" t="b">
        <f t="shared" si="64"/>
        <v>1</v>
      </c>
      <c r="AF140" s="84" t="b">
        <f t="shared" si="65"/>
        <v>1</v>
      </c>
      <c r="AG140" s="84" t="b">
        <f t="shared" si="66"/>
        <v>1</v>
      </c>
      <c r="AH140" s="84" t="b">
        <f t="shared" si="67"/>
        <v>0</v>
      </c>
      <c r="AI140" s="84" t="b">
        <f t="shared" si="68"/>
        <v>1</v>
      </c>
      <c r="AJ140" s="84" t="b">
        <f t="shared" si="69"/>
        <v>1</v>
      </c>
      <c r="AK140" s="84" t="b">
        <f t="shared" si="70"/>
        <v>1</v>
      </c>
      <c r="AL140" s="84" t="b">
        <f>ISBLANK(#REF!)</f>
        <v>0</v>
      </c>
    </row>
    <row r="141" spans="1:38" s="79" customFormat="1" ht="15.75">
      <c r="A141" s="362" t="s">
        <v>132</v>
      </c>
      <c r="B141" s="352" t="s">
        <v>221</v>
      </c>
      <c r="C141" s="320" t="s">
        <v>63</v>
      </c>
      <c r="D141" s="296"/>
      <c r="E141" s="296"/>
      <c r="F141" s="309"/>
      <c r="G141" s="720">
        <v>5</v>
      </c>
      <c r="H141" s="394">
        <f t="shared" si="58"/>
        <v>150</v>
      </c>
      <c r="I141" s="387">
        <f t="shared" si="72"/>
        <v>63</v>
      </c>
      <c r="J141" s="349">
        <v>45</v>
      </c>
      <c r="K141" s="350">
        <v>9</v>
      </c>
      <c r="L141" s="350">
        <v>9</v>
      </c>
      <c r="M141" s="351">
        <f>H141-I141</f>
        <v>87</v>
      </c>
      <c r="N141" s="301"/>
      <c r="O141" s="302"/>
      <c r="P141" s="303"/>
      <c r="Q141" s="304"/>
      <c r="R141" s="302"/>
      <c r="S141" s="305"/>
      <c r="T141" s="306"/>
      <c r="U141" s="722">
        <v>7</v>
      </c>
      <c r="V141" s="305"/>
      <c r="W141" s="306"/>
      <c r="X141" s="302"/>
      <c r="AA141" s="84" t="b">
        <f t="shared" si="60"/>
        <v>1</v>
      </c>
      <c r="AB141" s="84" t="b">
        <f t="shared" si="61"/>
        <v>1</v>
      </c>
      <c r="AC141" s="84" t="b">
        <f t="shared" si="62"/>
        <v>1</v>
      </c>
      <c r="AD141" s="84" t="b">
        <f t="shared" si="63"/>
        <v>1</v>
      </c>
      <c r="AE141" s="84" t="b">
        <f t="shared" si="64"/>
        <v>1</v>
      </c>
      <c r="AF141" s="84" t="b">
        <f t="shared" si="65"/>
        <v>1</v>
      </c>
      <c r="AG141" s="84" t="b">
        <f t="shared" si="66"/>
        <v>1</v>
      </c>
      <c r="AH141" s="84" t="b">
        <f t="shared" si="67"/>
        <v>0</v>
      </c>
      <c r="AI141" s="84" t="b">
        <f t="shared" si="68"/>
        <v>1</v>
      </c>
      <c r="AJ141" s="84" t="b">
        <f t="shared" si="69"/>
        <v>1</v>
      </c>
      <c r="AK141" s="84" t="b">
        <f t="shared" si="70"/>
        <v>1</v>
      </c>
      <c r="AL141" s="84" t="b">
        <f>ISBLANK(#REF!)</f>
        <v>0</v>
      </c>
    </row>
    <row r="142" spans="1:38" s="79" customFormat="1" ht="31.5">
      <c r="A142" s="362" t="s">
        <v>133</v>
      </c>
      <c r="B142" s="322" t="s">
        <v>222</v>
      </c>
      <c r="C142" s="323"/>
      <c r="D142" s="324"/>
      <c r="E142" s="324"/>
      <c r="F142" s="325"/>
      <c r="G142" s="575">
        <f>SUM(G143:G144)</f>
        <v>6.5</v>
      </c>
      <c r="H142" s="395">
        <f>G142*30</f>
        <v>195</v>
      </c>
      <c r="I142" s="388">
        <f>J142+K142+L142</f>
        <v>86</v>
      </c>
      <c r="J142" s="326">
        <f>SUM(J143:J144)</f>
        <v>43</v>
      </c>
      <c r="K142" s="326"/>
      <c r="L142" s="326">
        <f>SUM(L143:L144)</f>
        <v>43</v>
      </c>
      <c r="M142" s="468">
        <f>H142-I142</f>
        <v>109</v>
      </c>
      <c r="N142" s="327"/>
      <c r="O142" s="324"/>
      <c r="P142" s="401"/>
      <c r="Q142" s="323"/>
      <c r="R142" s="324"/>
      <c r="S142" s="328"/>
      <c r="T142" s="402"/>
      <c r="U142" s="324"/>
      <c r="V142" s="328"/>
      <c r="W142" s="402"/>
      <c r="X142" s="321"/>
      <c r="AA142" s="84" t="b">
        <f t="shared" si="60"/>
        <v>1</v>
      </c>
      <c r="AB142" s="84" t="b">
        <f t="shared" si="61"/>
        <v>1</v>
      </c>
      <c r="AC142" s="84" t="b">
        <f t="shared" si="62"/>
        <v>1</v>
      </c>
      <c r="AD142" s="84" t="b">
        <f t="shared" si="63"/>
        <v>1</v>
      </c>
      <c r="AE142" s="84" t="b">
        <f t="shared" si="64"/>
        <v>1</v>
      </c>
      <c r="AF142" s="84" t="b">
        <f t="shared" si="65"/>
        <v>1</v>
      </c>
      <c r="AG142" s="84" t="b">
        <f t="shared" si="66"/>
        <v>1</v>
      </c>
      <c r="AH142" s="84" t="b">
        <f t="shared" si="67"/>
        <v>1</v>
      </c>
      <c r="AI142" s="84" t="b">
        <f t="shared" si="68"/>
        <v>1</v>
      </c>
      <c r="AJ142" s="84" t="b">
        <f t="shared" si="69"/>
        <v>1</v>
      </c>
      <c r="AK142" s="84" t="b">
        <f t="shared" si="70"/>
        <v>1</v>
      </c>
      <c r="AL142" s="84" t="b">
        <f>ISBLANK(#REF!)</f>
        <v>0</v>
      </c>
    </row>
    <row r="143" spans="1:38" s="79" customFormat="1" ht="31.5">
      <c r="A143" s="362" t="s">
        <v>310</v>
      </c>
      <c r="B143" s="742" t="s">
        <v>222</v>
      </c>
      <c r="C143" s="405"/>
      <c r="D143" s="403"/>
      <c r="E143" s="403"/>
      <c r="F143" s="309"/>
      <c r="G143" s="746">
        <v>4.5</v>
      </c>
      <c r="H143" s="743">
        <f>G143*30</f>
        <v>135</v>
      </c>
      <c r="I143" s="744">
        <f>J143+K143+L143</f>
        <v>60</v>
      </c>
      <c r="J143" s="329">
        <v>30</v>
      </c>
      <c r="K143" s="329"/>
      <c r="L143" s="329">
        <v>30</v>
      </c>
      <c r="M143" s="745">
        <f>H143-I143</f>
        <v>75</v>
      </c>
      <c r="N143" s="357"/>
      <c r="O143" s="403"/>
      <c r="P143" s="404"/>
      <c r="Q143" s="405"/>
      <c r="R143" s="403"/>
      <c r="S143" s="331"/>
      <c r="T143" s="406"/>
      <c r="U143" s="403"/>
      <c r="V143" s="331"/>
      <c r="W143" s="406">
        <v>4</v>
      </c>
      <c r="X143" s="403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</row>
    <row r="144" spans="1:38" s="79" customFormat="1" ht="31.5">
      <c r="A144" s="362" t="s">
        <v>311</v>
      </c>
      <c r="B144" s="742" t="s">
        <v>222</v>
      </c>
      <c r="C144" s="405">
        <v>8</v>
      </c>
      <c r="D144" s="403"/>
      <c r="E144" s="403"/>
      <c r="F144" s="309"/>
      <c r="G144" s="746">
        <v>2</v>
      </c>
      <c r="H144" s="743">
        <f>G144*30</f>
        <v>60</v>
      </c>
      <c r="I144" s="744">
        <f>J144+K144+L144</f>
        <v>26</v>
      </c>
      <c r="J144" s="329">
        <v>13</v>
      </c>
      <c r="K144" s="329"/>
      <c r="L144" s="329">
        <v>13</v>
      </c>
      <c r="M144" s="745">
        <f>H144-I144</f>
        <v>34</v>
      </c>
      <c r="N144" s="357"/>
      <c r="O144" s="403"/>
      <c r="P144" s="404"/>
      <c r="Q144" s="405"/>
      <c r="R144" s="403"/>
      <c r="S144" s="331"/>
      <c r="T144" s="406"/>
      <c r="U144" s="403"/>
      <c r="V144" s="331"/>
      <c r="W144" s="406"/>
      <c r="X144" s="403">
        <v>2</v>
      </c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</row>
    <row r="145" spans="1:38" s="79" customFormat="1" ht="15.75">
      <c r="A145" s="362" t="s">
        <v>158</v>
      </c>
      <c r="B145" s="359" t="s">
        <v>223</v>
      </c>
      <c r="C145" s="330"/>
      <c r="D145" s="329">
        <v>5</v>
      </c>
      <c r="E145" s="329"/>
      <c r="F145" s="353"/>
      <c r="G145" s="354">
        <v>3</v>
      </c>
      <c r="H145" s="396">
        <f t="shared" si="58"/>
        <v>90</v>
      </c>
      <c r="I145" s="389">
        <f t="shared" si="72"/>
        <v>30</v>
      </c>
      <c r="J145" s="355"/>
      <c r="K145" s="355"/>
      <c r="L145" s="355">
        <v>30</v>
      </c>
      <c r="M145" s="356">
        <f t="shared" si="71"/>
        <v>60</v>
      </c>
      <c r="N145" s="357"/>
      <c r="O145" s="403"/>
      <c r="P145" s="404"/>
      <c r="Q145" s="405"/>
      <c r="R145" s="403"/>
      <c r="S145" s="331"/>
      <c r="T145" s="406">
        <v>2</v>
      </c>
      <c r="U145" s="403"/>
      <c r="V145" s="331"/>
      <c r="W145" s="406"/>
      <c r="X145" s="403"/>
      <c r="AA145" s="84" t="b">
        <f aca="true" t="shared" si="73" ref="AA145:AK147">ISBLANK(N145)</f>
        <v>1</v>
      </c>
      <c r="AB145" s="84" t="b">
        <f t="shared" si="73"/>
        <v>1</v>
      </c>
      <c r="AC145" s="84" t="b">
        <f t="shared" si="73"/>
        <v>1</v>
      </c>
      <c r="AD145" s="84" t="b">
        <f t="shared" si="73"/>
        <v>1</v>
      </c>
      <c r="AE145" s="84" t="b">
        <f t="shared" si="73"/>
        <v>1</v>
      </c>
      <c r="AF145" s="84" t="b">
        <f t="shared" si="73"/>
        <v>1</v>
      </c>
      <c r="AG145" s="84" t="b">
        <f t="shared" si="73"/>
        <v>0</v>
      </c>
      <c r="AH145" s="84" t="b">
        <f t="shared" si="73"/>
        <v>1</v>
      </c>
      <c r="AI145" s="84" t="b">
        <f t="shared" si="73"/>
        <v>1</v>
      </c>
      <c r="AJ145" s="84" t="b">
        <f t="shared" si="73"/>
        <v>1</v>
      </c>
      <c r="AK145" s="84" t="b">
        <f t="shared" si="73"/>
        <v>1</v>
      </c>
      <c r="AL145" s="84" t="b">
        <f>ISBLANK(#REF!)</f>
        <v>0</v>
      </c>
    </row>
    <row r="146" spans="1:38" s="79" customFormat="1" ht="15.75">
      <c r="A146" s="362" t="s">
        <v>312</v>
      </c>
      <c r="B146" s="670" t="s">
        <v>224</v>
      </c>
      <c r="C146" s="671"/>
      <c r="D146" s="672">
        <v>8</v>
      </c>
      <c r="E146" s="672"/>
      <c r="F146" s="673"/>
      <c r="G146" s="674">
        <v>3.5</v>
      </c>
      <c r="H146" s="675">
        <f t="shared" si="58"/>
        <v>105</v>
      </c>
      <c r="I146" s="676">
        <f t="shared" si="72"/>
        <v>39</v>
      </c>
      <c r="J146" s="677">
        <v>26</v>
      </c>
      <c r="K146" s="678">
        <v>13</v>
      </c>
      <c r="L146" s="678"/>
      <c r="M146" s="679">
        <f aca="true" t="shared" si="74" ref="M146:M156">H146-I146</f>
        <v>66</v>
      </c>
      <c r="N146" s="680"/>
      <c r="O146" s="681"/>
      <c r="P146" s="682"/>
      <c r="Q146" s="683"/>
      <c r="R146" s="681"/>
      <c r="S146" s="682"/>
      <c r="T146" s="683"/>
      <c r="U146" s="681"/>
      <c r="V146" s="684"/>
      <c r="W146" s="685"/>
      <c r="X146" s="681">
        <v>3</v>
      </c>
      <c r="AA146" s="84" t="b">
        <f t="shared" si="73"/>
        <v>1</v>
      </c>
      <c r="AB146" s="84" t="b">
        <f t="shared" si="73"/>
        <v>1</v>
      </c>
      <c r="AC146" s="84" t="b">
        <f t="shared" si="73"/>
        <v>1</v>
      </c>
      <c r="AD146" s="84" t="b">
        <f t="shared" si="73"/>
        <v>1</v>
      </c>
      <c r="AE146" s="84" t="b">
        <f t="shared" si="73"/>
        <v>1</v>
      </c>
      <c r="AF146" s="84" t="b">
        <f t="shared" si="73"/>
        <v>1</v>
      </c>
      <c r="AG146" s="84" t="b">
        <f t="shared" si="73"/>
        <v>1</v>
      </c>
      <c r="AH146" s="84" t="b">
        <f t="shared" si="73"/>
        <v>1</v>
      </c>
      <c r="AI146" s="84" t="b">
        <f t="shared" si="73"/>
        <v>1</v>
      </c>
      <c r="AJ146" s="84" t="b">
        <f t="shared" si="73"/>
        <v>1</v>
      </c>
      <c r="AK146" s="84" t="b">
        <f t="shared" si="73"/>
        <v>0</v>
      </c>
      <c r="AL146" s="84" t="b">
        <f>ISBLANK(#REF!)</f>
        <v>0</v>
      </c>
    </row>
    <row r="147" spans="1:38" s="79" customFormat="1" ht="30" customHeight="1" thickBot="1">
      <c r="A147" s="648" t="s">
        <v>313</v>
      </c>
      <c r="B147" s="717" t="s">
        <v>225</v>
      </c>
      <c r="C147" s="723"/>
      <c r="D147" s="724" t="s">
        <v>64</v>
      </c>
      <c r="E147" s="724"/>
      <c r="F147" s="725"/>
      <c r="G147" s="726">
        <v>3</v>
      </c>
      <c r="H147" s="727">
        <f t="shared" si="58"/>
        <v>90</v>
      </c>
      <c r="I147" s="728">
        <f t="shared" si="72"/>
        <v>36</v>
      </c>
      <c r="J147" s="729">
        <v>27</v>
      </c>
      <c r="K147" s="730"/>
      <c r="L147" s="730">
        <v>9</v>
      </c>
      <c r="M147" s="731">
        <f t="shared" si="74"/>
        <v>54</v>
      </c>
      <c r="N147" s="732"/>
      <c r="O147" s="8"/>
      <c r="P147" s="13"/>
      <c r="Q147" s="733"/>
      <c r="R147" s="8"/>
      <c r="S147" s="13"/>
      <c r="T147" s="733"/>
      <c r="U147" s="734"/>
      <c r="V147" s="735">
        <v>4</v>
      </c>
      <c r="W147" s="736"/>
      <c r="X147" s="724"/>
      <c r="AA147" s="84" t="b">
        <f t="shared" si="73"/>
        <v>1</v>
      </c>
      <c r="AB147" s="84" t="b">
        <f t="shared" si="73"/>
        <v>1</v>
      </c>
      <c r="AC147" s="84" t="b">
        <f t="shared" si="73"/>
        <v>1</v>
      </c>
      <c r="AD147" s="84" t="b">
        <f t="shared" si="73"/>
        <v>1</v>
      </c>
      <c r="AE147" s="84" t="b">
        <f t="shared" si="73"/>
        <v>1</v>
      </c>
      <c r="AF147" s="84" t="b">
        <f t="shared" si="73"/>
        <v>1</v>
      </c>
      <c r="AG147" s="84" t="b">
        <f t="shared" si="73"/>
        <v>1</v>
      </c>
      <c r="AH147" s="84" t="b">
        <f t="shared" si="73"/>
        <v>1</v>
      </c>
      <c r="AI147" s="84" t="b">
        <f t="shared" si="73"/>
        <v>0</v>
      </c>
      <c r="AJ147" s="84" t="b">
        <f t="shared" si="73"/>
        <v>1</v>
      </c>
      <c r="AK147" s="84" t="b">
        <f t="shared" si="73"/>
        <v>1</v>
      </c>
      <c r="AL147" s="84" t="b">
        <f>ISBLANK(#REF!)</f>
        <v>0</v>
      </c>
    </row>
    <row r="148" spans="1:38" s="79" customFormat="1" ht="17.25" customHeight="1">
      <c r="A148" s="362" t="s">
        <v>314</v>
      </c>
      <c r="B148" s="653" t="s">
        <v>268</v>
      </c>
      <c r="C148" s="749"/>
      <c r="D148" s="750" t="s">
        <v>61</v>
      </c>
      <c r="E148" s="751"/>
      <c r="F148" s="752"/>
      <c r="G148" s="753">
        <v>3</v>
      </c>
      <c r="H148" s="754">
        <f aca="true" t="shared" si="75" ref="H148:H156">G148*30</f>
        <v>90</v>
      </c>
      <c r="I148" s="755">
        <f aca="true" t="shared" si="76" ref="I148:I156">J148+K148+L148</f>
        <v>36</v>
      </c>
      <c r="J148" s="756">
        <v>18</v>
      </c>
      <c r="K148" s="757">
        <v>18</v>
      </c>
      <c r="L148" s="750"/>
      <c r="M148" s="758">
        <f t="shared" si="74"/>
        <v>54</v>
      </c>
      <c r="N148" s="759"/>
      <c r="O148" s="654"/>
      <c r="P148" s="404"/>
      <c r="Q148" s="760"/>
      <c r="R148" s="654">
        <v>4</v>
      </c>
      <c r="S148" s="761"/>
      <c r="T148" s="762"/>
      <c r="U148" s="654"/>
      <c r="V148" s="761"/>
      <c r="W148" s="762"/>
      <c r="X148" s="65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</row>
    <row r="149" spans="1:38" s="79" customFormat="1" ht="17.25" customHeight="1">
      <c r="A149" s="362" t="s">
        <v>315</v>
      </c>
      <c r="B149" s="653" t="s">
        <v>271</v>
      </c>
      <c r="C149" s="637"/>
      <c r="D149" s="654">
        <v>7</v>
      </c>
      <c r="E149" s="612"/>
      <c r="F149" s="611"/>
      <c r="G149" s="644">
        <v>3</v>
      </c>
      <c r="H149" s="641">
        <f t="shared" si="75"/>
        <v>90</v>
      </c>
      <c r="I149" s="390">
        <f t="shared" si="76"/>
        <v>45</v>
      </c>
      <c r="J149" s="638">
        <v>30</v>
      </c>
      <c r="K149" s="638">
        <v>15</v>
      </c>
      <c r="L149" s="638"/>
      <c r="M149" s="645">
        <f t="shared" si="74"/>
        <v>45</v>
      </c>
      <c r="N149" s="649"/>
      <c r="O149" s="625"/>
      <c r="P149" s="1010"/>
      <c r="Q149" s="646"/>
      <c r="R149" s="625"/>
      <c r="S149" s="647"/>
      <c r="T149" s="624"/>
      <c r="U149" s="625"/>
      <c r="V149" s="623"/>
      <c r="W149" s="624">
        <v>3</v>
      </c>
      <c r="X149" s="625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</row>
    <row r="150" spans="1:38" s="79" customFormat="1" ht="30" customHeight="1">
      <c r="A150" s="362" t="s">
        <v>316</v>
      </c>
      <c r="B150" s="661" t="s">
        <v>285</v>
      </c>
      <c r="C150" s="332"/>
      <c r="D150" s="319" t="s">
        <v>64</v>
      </c>
      <c r="E150" s="319"/>
      <c r="F150" s="662"/>
      <c r="G150" s="608">
        <v>3</v>
      </c>
      <c r="H150" s="664">
        <f t="shared" si="75"/>
        <v>90</v>
      </c>
      <c r="I150" s="390">
        <f>J150+K150+L150</f>
        <v>36</v>
      </c>
      <c r="J150" s="334">
        <v>27</v>
      </c>
      <c r="K150" s="334">
        <v>9</v>
      </c>
      <c r="L150" s="334"/>
      <c r="M150" s="335">
        <f t="shared" si="74"/>
        <v>54</v>
      </c>
      <c r="N150" s="663"/>
      <c r="O150" s="319"/>
      <c r="P150" s="1009"/>
      <c r="Q150" s="332"/>
      <c r="R150" s="319"/>
      <c r="S150" s="665"/>
      <c r="T150" s="610"/>
      <c r="U150" s="319"/>
      <c r="V150" s="623">
        <v>4</v>
      </c>
      <c r="W150" s="624"/>
      <c r="X150" s="625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</row>
    <row r="151" spans="1:38" s="79" customFormat="1" ht="17.25" customHeight="1">
      <c r="A151" s="362" t="s">
        <v>317</v>
      </c>
      <c r="B151" s="667" t="s">
        <v>325</v>
      </c>
      <c r="C151" s="332"/>
      <c r="D151" s="319" t="s">
        <v>63</v>
      </c>
      <c r="E151" s="319"/>
      <c r="F151" s="662"/>
      <c r="G151" s="608">
        <v>3</v>
      </c>
      <c r="H151" s="664">
        <f>G151*30</f>
        <v>90</v>
      </c>
      <c r="I151" s="390">
        <f>J151+K151+L151</f>
        <v>36</v>
      </c>
      <c r="J151" s="334">
        <v>18</v>
      </c>
      <c r="K151" s="334">
        <v>9</v>
      </c>
      <c r="L151" s="334">
        <v>9</v>
      </c>
      <c r="M151" s="335">
        <f>H151-I151</f>
        <v>54</v>
      </c>
      <c r="N151" s="663"/>
      <c r="O151" s="319"/>
      <c r="P151" s="1009"/>
      <c r="Q151" s="332"/>
      <c r="R151" s="319"/>
      <c r="S151" s="666"/>
      <c r="T151" s="610"/>
      <c r="U151" s="612">
        <v>4</v>
      </c>
      <c r="V151" s="623"/>
      <c r="W151" s="613"/>
      <c r="X151" s="612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</row>
    <row r="152" spans="1:38" s="79" customFormat="1" ht="17.25" customHeight="1">
      <c r="A152" s="362" t="s">
        <v>318</v>
      </c>
      <c r="B152" s="653" t="s">
        <v>267</v>
      </c>
      <c r="C152" s="332"/>
      <c r="D152" s="655">
        <v>7</v>
      </c>
      <c r="E152" s="319"/>
      <c r="F152" s="607"/>
      <c r="G152" s="608">
        <v>3</v>
      </c>
      <c r="H152" s="641">
        <f t="shared" si="75"/>
        <v>90</v>
      </c>
      <c r="I152" s="390">
        <f t="shared" si="76"/>
        <v>30</v>
      </c>
      <c r="J152" s="333">
        <v>10</v>
      </c>
      <c r="K152" s="334">
        <v>20</v>
      </c>
      <c r="L152" s="334"/>
      <c r="M152" s="335">
        <f t="shared" si="74"/>
        <v>60</v>
      </c>
      <c r="N152" s="336"/>
      <c r="O152" s="319"/>
      <c r="P152" s="1009"/>
      <c r="Q152" s="332"/>
      <c r="R152" s="319"/>
      <c r="S152" s="666"/>
      <c r="T152" s="610"/>
      <c r="U152" s="319"/>
      <c r="V152" s="369"/>
      <c r="W152" s="610">
        <v>2</v>
      </c>
      <c r="X152" s="319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</row>
    <row r="153" spans="1:38" s="79" customFormat="1" ht="17.25" customHeight="1">
      <c r="A153" s="362" t="s">
        <v>319</v>
      </c>
      <c r="B153" s="650" t="s">
        <v>270</v>
      </c>
      <c r="C153" s="332"/>
      <c r="D153" s="655">
        <v>7</v>
      </c>
      <c r="E153" s="319"/>
      <c r="F153" s="607"/>
      <c r="G153" s="608">
        <v>3</v>
      </c>
      <c r="H153" s="641">
        <f t="shared" si="75"/>
        <v>90</v>
      </c>
      <c r="I153" s="390">
        <f t="shared" si="76"/>
        <v>30</v>
      </c>
      <c r="J153" s="333">
        <v>10</v>
      </c>
      <c r="K153" s="334">
        <v>20</v>
      </c>
      <c r="L153" s="334"/>
      <c r="M153" s="335">
        <f t="shared" si="74"/>
        <v>60</v>
      </c>
      <c r="N153" s="336"/>
      <c r="O153" s="319"/>
      <c r="P153" s="1009"/>
      <c r="Q153" s="332"/>
      <c r="R153" s="319"/>
      <c r="S153" s="609"/>
      <c r="T153" s="332"/>
      <c r="U153" s="319"/>
      <c r="V153" s="369"/>
      <c r="W153" s="610">
        <v>2</v>
      </c>
      <c r="X153" s="319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</row>
    <row r="154" spans="1:38" s="79" customFormat="1" ht="17.25" customHeight="1">
      <c r="A154" s="362" t="s">
        <v>320</v>
      </c>
      <c r="B154" s="651" t="s">
        <v>272</v>
      </c>
      <c r="C154" s="626"/>
      <c r="D154" s="656" t="s">
        <v>64</v>
      </c>
      <c r="E154" s="627"/>
      <c r="F154" s="628"/>
      <c r="G154" s="629">
        <v>3</v>
      </c>
      <c r="H154" s="642">
        <f t="shared" si="75"/>
        <v>90</v>
      </c>
      <c r="I154" s="639">
        <f t="shared" si="76"/>
        <v>36</v>
      </c>
      <c r="J154" s="630">
        <v>27</v>
      </c>
      <c r="K154" s="631"/>
      <c r="L154" s="631">
        <v>9</v>
      </c>
      <c r="M154" s="632">
        <f t="shared" si="74"/>
        <v>54</v>
      </c>
      <c r="N154" s="633"/>
      <c r="O154" s="627"/>
      <c r="P154" s="401"/>
      <c r="Q154" s="626"/>
      <c r="R154" s="627"/>
      <c r="S154" s="634"/>
      <c r="T154" s="626"/>
      <c r="U154" s="627">
        <v>4</v>
      </c>
      <c r="V154" s="635"/>
      <c r="W154" s="636"/>
      <c r="X154" s="627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</row>
    <row r="155" spans="1:38" s="79" customFormat="1" ht="17.25" customHeight="1">
      <c r="A155" s="362" t="s">
        <v>321</v>
      </c>
      <c r="B155" s="652" t="s">
        <v>269</v>
      </c>
      <c r="C155" s="615"/>
      <c r="D155" s="475" t="s">
        <v>64</v>
      </c>
      <c r="E155" s="616"/>
      <c r="F155" s="617"/>
      <c r="G155" s="618">
        <v>3</v>
      </c>
      <c r="H155" s="643">
        <f t="shared" si="75"/>
        <v>90</v>
      </c>
      <c r="I155" s="640">
        <f t="shared" si="76"/>
        <v>30</v>
      </c>
      <c r="J155" s="619">
        <v>20</v>
      </c>
      <c r="K155" s="619"/>
      <c r="L155" s="619">
        <v>10</v>
      </c>
      <c r="M155" s="620">
        <f t="shared" si="74"/>
        <v>60</v>
      </c>
      <c r="N155" s="621"/>
      <c r="O155" s="616"/>
      <c r="P155" s="7"/>
      <c r="Q155" s="622"/>
      <c r="R155" s="616"/>
      <c r="S155" s="614"/>
      <c r="T155" s="622"/>
      <c r="U155" s="616"/>
      <c r="V155" s="623">
        <v>3</v>
      </c>
      <c r="W155" s="624"/>
      <c r="X155" s="625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</row>
    <row r="156" spans="1:38" s="79" customFormat="1" ht="31.5">
      <c r="A156" s="362" t="s">
        <v>322</v>
      </c>
      <c r="B156" s="577" t="s">
        <v>203</v>
      </c>
      <c r="C156" s="474"/>
      <c r="D156" s="578" t="s">
        <v>306</v>
      </c>
      <c r="E156" s="579"/>
      <c r="F156" s="580"/>
      <c r="G156" s="714">
        <v>7.5</v>
      </c>
      <c r="H156" s="738">
        <f t="shared" si="75"/>
        <v>225</v>
      </c>
      <c r="I156" s="739">
        <f t="shared" si="76"/>
        <v>78</v>
      </c>
      <c r="J156" s="715">
        <v>26</v>
      </c>
      <c r="K156" s="715">
        <v>52</v>
      </c>
      <c r="L156" s="740"/>
      <c r="M156" s="741">
        <f t="shared" si="74"/>
        <v>147</v>
      </c>
      <c r="N156" s="581"/>
      <c r="O156" s="582"/>
      <c r="P156" s="22"/>
      <c r="Q156" s="584"/>
      <c r="R156" s="582"/>
      <c r="S156" s="583"/>
      <c r="T156" s="584"/>
      <c r="U156" s="582"/>
      <c r="V156" s="583"/>
      <c r="W156" s="584"/>
      <c r="X156" s="585">
        <v>6</v>
      </c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</row>
    <row r="157" spans="1:38" s="79" customFormat="1" ht="30.75" customHeight="1">
      <c r="A157" s="362" t="s">
        <v>323</v>
      </c>
      <c r="B157" s="765" t="s">
        <v>241</v>
      </c>
      <c r="C157" s="597"/>
      <c r="D157" s="597" t="s">
        <v>306</v>
      </c>
      <c r="E157" s="598"/>
      <c r="F157" s="599"/>
      <c r="G157" s="600">
        <v>4</v>
      </c>
      <c r="H157" s="601">
        <f>$G157*30</f>
        <v>120</v>
      </c>
      <c r="I157" s="602">
        <f>SUM($J157:$L157)</f>
        <v>45</v>
      </c>
      <c r="J157" s="767">
        <v>30</v>
      </c>
      <c r="K157" s="768">
        <v>15</v>
      </c>
      <c r="L157" s="763"/>
      <c r="M157" s="603">
        <f>$H157-$I157</f>
        <v>75</v>
      </c>
      <c r="N157" s="604"/>
      <c r="O157" s="605"/>
      <c r="P157" s="1011"/>
      <c r="Q157" s="604"/>
      <c r="R157" s="605"/>
      <c r="S157" s="606"/>
      <c r="T157" s="604"/>
      <c r="U157" s="605"/>
      <c r="V157" s="606"/>
      <c r="W157" s="604">
        <v>3</v>
      </c>
      <c r="X157" s="605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</row>
    <row r="158" spans="1:38" s="79" customFormat="1" ht="16.5" thickBot="1">
      <c r="A158" s="362" t="s">
        <v>324</v>
      </c>
      <c r="B158" s="766" t="s">
        <v>240</v>
      </c>
      <c r="C158" s="587"/>
      <c r="D158" s="588">
        <v>5</v>
      </c>
      <c r="E158" s="588"/>
      <c r="F158" s="589"/>
      <c r="G158" s="590">
        <v>3</v>
      </c>
      <c r="H158" s="591">
        <f>G158*30</f>
        <v>90</v>
      </c>
      <c r="I158" s="592">
        <f>J158+K158+L158</f>
        <v>30</v>
      </c>
      <c r="J158" s="769">
        <v>15</v>
      </c>
      <c r="K158" s="769">
        <v>15</v>
      </c>
      <c r="L158" s="764"/>
      <c r="M158" s="593">
        <f>H158-I158</f>
        <v>60</v>
      </c>
      <c r="N158" s="476"/>
      <c r="O158" s="588"/>
      <c r="P158" s="220"/>
      <c r="Q158" s="476"/>
      <c r="R158" s="588"/>
      <c r="S158" s="589"/>
      <c r="T158" s="594">
        <v>2</v>
      </c>
      <c r="U158" s="595"/>
      <c r="V158" s="596"/>
      <c r="W158" s="594"/>
      <c r="X158" s="595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</row>
    <row r="159" spans="1:39" s="79" customFormat="1" ht="16.5" thickBot="1">
      <c r="A159" s="1028" t="s">
        <v>174</v>
      </c>
      <c r="B159" s="1029"/>
      <c r="C159" s="1029"/>
      <c r="D159" s="1029"/>
      <c r="E159" s="1029"/>
      <c r="F159" s="1299"/>
      <c r="G159" s="770">
        <f>G129+G130+G134+G137+G138+G141+G142+G145+G146+G147+G133</f>
        <v>58</v>
      </c>
      <c r="H159" s="771">
        <f aca="true" t="shared" si="77" ref="H159:M159">H129+H130+H134+H137+H138+H141+H142+H145+H146+H147</f>
        <v>1650</v>
      </c>
      <c r="I159" s="771">
        <f t="shared" si="77"/>
        <v>695</v>
      </c>
      <c r="J159" s="771">
        <f t="shared" si="77"/>
        <v>425</v>
      </c>
      <c r="K159" s="771">
        <f t="shared" si="77"/>
        <v>114</v>
      </c>
      <c r="L159" s="771">
        <f t="shared" si="77"/>
        <v>156</v>
      </c>
      <c r="M159" s="771">
        <f t="shared" si="77"/>
        <v>955</v>
      </c>
      <c r="N159" s="772">
        <f aca="true" t="shared" si="78" ref="N159:X159">SUM(N129:N147)</f>
        <v>0</v>
      </c>
      <c r="O159" s="773">
        <f t="shared" si="78"/>
        <v>0</v>
      </c>
      <c r="P159" s="1012">
        <f t="shared" si="78"/>
        <v>0</v>
      </c>
      <c r="Q159" s="775">
        <f t="shared" si="78"/>
        <v>0</v>
      </c>
      <c r="R159" s="776">
        <f t="shared" si="78"/>
        <v>6</v>
      </c>
      <c r="S159" s="777">
        <f t="shared" si="78"/>
        <v>0</v>
      </c>
      <c r="T159" s="776">
        <f t="shared" si="78"/>
        <v>9</v>
      </c>
      <c r="U159" s="776">
        <f t="shared" si="78"/>
        <v>14</v>
      </c>
      <c r="V159" s="778">
        <f t="shared" si="78"/>
        <v>9</v>
      </c>
      <c r="W159" s="775">
        <f t="shared" si="78"/>
        <v>9</v>
      </c>
      <c r="X159" s="776">
        <f t="shared" si="78"/>
        <v>16</v>
      </c>
      <c r="Y159" s="294"/>
      <c r="AA159" s="411">
        <f aca="true" t="shared" si="79" ref="AA159:AL159">SUMIF(AA129:AA147,FALSE,$G129:$G147)</f>
        <v>0</v>
      </c>
      <c r="AB159" s="411">
        <f t="shared" si="79"/>
        <v>0</v>
      </c>
      <c r="AC159" s="411">
        <f t="shared" si="79"/>
        <v>0</v>
      </c>
      <c r="AD159" s="411">
        <f t="shared" si="79"/>
        <v>0</v>
      </c>
      <c r="AE159" s="411">
        <f t="shared" si="79"/>
        <v>5</v>
      </c>
      <c r="AF159" s="411">
        <f t="shared" si="79"/>
        <v>0</v>
      </c>
      <c r="AG159" s="411">
        <f t="shared" si="79"/>
        <v>11</v>
      </c>
      <c r="AH159" s="411">
        <f t="shared" si="79"/>
        <v>10.5</v>
      </c>
      <c r="AI159" s="411">
        <f t="shared" si="79"/>
        <v>6</v>
      </c>
      <c r="AJ159" s="411">
        <f t="shared" si="79"/>
        <v>5</v>
      </c>
      <c r="AK159" s="411">
        <f t="shared" si="79"/>
        <v>11</v>
      </c>
      <c r="AL159" s="411">
        <f t="shared" si="79"/>
        <v>80.5</v>
      </c>
      <c r="AM159" s="447">
        <f>SUM(AA159:AL159)</f>
        <v>129</v>
      </c>
    </row>
    <row r="160" spans="1:39" s="79" customFormat="1" ht="17.25" customHeight="1" thickBot="1">
      <c r="A160" s="779"/>
      <c r="B160" s="780"/>
      <c r="C160" s="780"/>
      <c r="D160" s="780"/>
      <c r="E160" s="780"/>
      <c r="F160" s="780"/>
      <c r="G160" s="781"/>
      <c r="H160" s="778"/>
      <c r="I160" s="778"/>
      <c r="J160" s="778"/>
      <c r="K160" s="778"/>
      <c r="L160" s="778"/>
      <c r="M160" s="778"/>
      <c r="N160" s="774"/>
      <c r="O160" s="774"/>
      <c r="P160" s="1012"/>
      <c r="Q160" s="781"/>
      <c r="R160" s="781"/>
      <c r="S160" s="781"/>
      <c r="T160" s="781"/>
      <c r="U160" s="781"/>
      <c r="V160" s="781"/>
      <c r="W160" s="781"/>
      <c r="X160" s="781"/>
      <c r="AA160" s="411"/>
      <c r="AB160" s="411"/>
      <c r="AC160" s="411"/>
      <c r="AD160" s="411"/>
      <c r="AE160" s="411"/>
      <c r="AF160" s="411"/>
      <c r="AG160" s="411"/>
      <c r="AH160" s="411"/>
      <c r="AI160" s="411"/>
      <c r="AJ160" s="411"/>
      <c r="AK160" s="411"/>
      <c r="AL160" s="411"/>
      <c r="AM160" s="447"/>
    </row>
    <row r="161" spans="1:38" s="79" customFormat="1" ht="16.5" customHeight="1" thickBot="1">
      <c r="A161" s="1296" t="s">
        <v>253</v>
      </c>
      <c r="B161" s="1297"/>
      <c r="C161" s="1297"/>
      <c r="D161" s="1297"/>
      <c r="E161" s="1297"/>
      <c r="F161" s="1298"/>
      <c r="G161" s="782">
        <f aca="true" t="shared" si="80" ref="G161:P161">G159+G125</f>
        <v>67</v>
      </c>
      <c r="H161" s="783">
        <f t="shared" si="80"/>
        <v>1920</v>
      </c>
      <c r="I161" s="783">
        <f t="shared" si="80"/>
        <v>797</v>
      </c>
      <c r="J161" s="783">
        <f t="shared" si="80"/>
        <v>476</v>
      </c>
      <c r="K161" s="783">
        <f t="shared" si="80"/>
        <v>114</v>
      </c>
      <c r="L161" s="783">
        <f t="shared" si="80"/>
        <v>207</v>
      </c>
      <c r="M161" s="783">
        <f t="shared" si="80"/>
        <v>1123</v>
      </c>
      <c r="N161" s="784">
        <f t="shared" si="80"/>
        <v>0</v>
      </c>
      <c r="O161" s="784">
        <f t="shared" si="80"/>
        <v>0</v>
      </c>
      <c r="P161" s="1013">
        <f t="shared" si="80"/>
        <v>0</v>
      </c>
      <c r="Q161" s="783">
        <f aca="true" t="shared" si="81" ref="Q161:X161">Q125+Q159</f>
        <v>0</v>
      </c>
      <c r="R161" s="783">
        <f t="shared" si="81"/>
        <v>8</v>
      </c>
      <c r="S161" s="783">
        <f t="shared" si="81"/>
        <v>2</v>
      </c>
      <c r="T161" s="783">
        <f t="shared" si="81"/>
        <v>11</v>
      </c>
      <c r="U161" s="783">
        <f t="shared" si="81"/>
        <v>16</v>
      </c>
      <c r="V161" s="783">
        <f t="shared" si="81"/>
        <v>11</v>
      </c>
      <c r="W161" s="783">
        <f t="shared" si="81"/>
        <v>9</v>
      </c>
      <c r="X161" s="783">
        <f t="shared" si="81"/>
        <v>16</v>
      </c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</row>
    <row r="162" spans="1:38" s="79" customFormat="1" ht="61.5" customHeight="1" thickBot="1">
      <c r="A162" s="285"/>
      <c r="B162" s="407"/>
      <c r="C162" s="407"/>
      <c r="D162" s="407"/>
      <c r="E162" s="407"/>
      <c r="F162" s="407"/>
      <c r="G162" s="464"/>
      <c r="H162" s="465"/>
      <c r="I162" s="465"/>
      <c r="J162" s="465"/>
      <c r="K162" s="465"/>
      <c r="L162" s="465"/>
      <c r="M162" s="465"/>
      <c r="N162" s="466"/>
      <c r="O162" s="466"/>
      <c r="P162" s="466"/>
      <c r="Q162" s="464"/>
      <c r="R162" s="464"/>
      <c r="S162" s="464"/>
      <c r="T162" s="464"/>
      <c r="U162" s="464"/>
      <c r="V162" s="464"/>
      <c r="W162" s="464"/>
      <c r="X162" s="46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</row>
    <row r="163" spans="1:40" ht="16.5" hidden="1" thickBot="1">
      <c r="A163" s="536"/>
      <c r="B163" s="537"/>
      <c r="C163" s="537"/>
      <c r="D163" s="537"/>
      <c r="E163" s="537"/>
      <c r="F163" s="537"/>
      <c r="G163" s="538"/>
      <c r="H163" s="539"/>
      <c r="I163" s="539"/>
      <c r="J163" s="539"/>
      <c r="K163" s="539"/>
      <c r="L163" s="539"/>
      <c r="M163" s="539"/>
      <c r="N163" s="1252">
        <f>G12+G13+G14+G16+G18+G22+G23+G24+G25+G28+G29+G30+G32+G33+G34+G36+G39+G40+G42+G60</f>
        <v>59.5</v>
      </c>
      <c r="O163" s="1253"/>
      <c r="P163" s="1254"/>
      <c r="Q163" s="1252" t="e">
        <f>G19+G20+#REF!+G37+G41+G102+#REF!+G86+#REF!+#REF!+G26+G48+G54+#REF!+G63+#REF!+G65</f>
        <v>#REF!</v>
      </c>
      <c r="R163" s="1253"/>
      <c r="S163" s="1254"/>
      <c r="T163" s="1252" t="e">
        <f>G46+G52+G58+G87+G111+G117+#REF!+#REF!+#REF!+#REF!+#REF!+#REF!+G49+G50+G51+G66+G67</f>
        <v>#REF!</v>
      </c>
      <c r="U163" s="1253"/>
      <c r="V163" s="1254"/>
      <c r="W163" s="1252" t="e">
        <f>G15+#REF!+G61+G62+G71+G88+G91+#REF!+#REF!+#REF!+#REF!+#REF!+#REF!+#REF!+#REF!+#REF!+G53</f>
        <v>#REF!</v>
      </c>
      <c r="X163" s="1253"/>
      <c r="Y163" s="32"/>
      <c r="Z163" s="32"/>
      <c r="AA163" s="448"/>
      <c r="AB163" s="448"/>
      <c r="AC163" s="448"/>
      <c r="AD163" s="73"/>
      <c r="AE163" s="73"/>
      <c r="AF163" s="73"/>
      <c r="AG163" s="73"/>
      <c r="AH163" s="73"/>
      <c r="AI163" s="73"/>
      <c r="AJ163" s="73"/>
      <c r="AK163" s="73"/>
      <c r="AL163" s="73"/>
      <c r="AM163" s="14"/>
      <c r="AN163" s="14"/>
    </row>
    <row r="164" spans="1:38" s="14" customFormat="1" ht="16.5" hidden="1" thickBot="1">
      <c r="A164" s="1294" t="s">
        <v>178</v>
      </c>
      <c r="B164" s="1295"/>
      <c r="C164" s="1295"/>
      <c r="D164" s="1295"/>
      <c r="E164" s="1295"/>
      <c r="F164" s="1295"/>
      <c r="G164" s="1295"/>
      <c r="H164" s="1295"/>
      <c r="I164" s="1295"/>
      <c r="J164" s="1295"/>
      <c r="K164" s="1295"/>
      <c r="L164" s="1295"/>
      <c r="M164" s="1295"/>
      <c r="N164" s="1295"/>
      <c r="O164" s="1295"/>
      <c r="P164" s="1295"/>
      <c r="Q164" s="1295"/>
      <c r="R164" s="1295"/>
      <c r="S164" s="1295"/>
      <c r="T164" s="1295"/>
      <c r="U164" s="1295"/>
      <c r="V164" s="1295"/>
      <c r="W164" s="1295"/>
      <c r="X164" s="1295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</row>
    <row r="165" spans="1:38" s="14" customFormat="1" ht="16.5" hidden="1" thickBot="1">
      <c r="A165" s="1275" t="s">
        <v>55</v>
      </c>
      <c r="B165" s="1276"/>
      <c r="C165" s="1276"/>
      <c r="D165" s="1276"/>
      <c r="E165" s="1276"/>
      <c r="F165" s="1277"/>
      <c r="G165" s="540" t="e">
        <f>G93+#REF!</f>
        <v>#REF!</v>
      </c>
      <c r="H165" s="540" t="e">
        <f>H93+#REF!</f>
        <v>#REF!</v>
      </c>
      <c r="I165" s="541" t="e">
        <f>I93+#REF!</f>
        <v>#REF!</v>
      </c>
      <c r="J165" s="542"/>
      <c r="K165" s="542"/>
      <c r="L165" s="542"/>
      <c r="M165" s="543" t="e">
        <f>M93+#REF!</f>
        <v>#REF!</v>
      </c>
      <c r="N165" s="541" t="e">
        <f>N93+#REF!</f>
        <v>#REF!</v>
      </c>
      <c r="O165" s="542" t="e">
        <f>O93+#REF!</f>
        <v>#REF!</v>
      </c>
      <c r="P165" s="1014" t="e">
        <f>P93+#REF!</f>
        <v>#REF!</v>
      </c>
      <c r="Q165" s="541" t="e">
        <f>Q93+#REF!</f>
        <v>#REF!</v>
      </c>
      <c r="R165" s="542" t="e">
        <f>R93+#REF!</f>
        <v>#REF!</v>
      </c>
      <c r="S165" s="543" t="e">
        <f>S93+#REF!</f>
        <v>#REF!</v>
      </c>
      <c r="T165" s="541" t="e">
        <f>T93+#REF!</f>
        <v>#REF!</v>
      </c>
      <c r="U165" s="542" t="e">
        <f>U93+#REF!</f>
        <v>#REF!</v>
      </c>
      <c r="V165" s="543" t="e">
        <f>V93+#REF!</f>
        <v>#REF!</v>
      </c>
      <c r="W165" s="541" t="e">
        <f>W93+#REF!</f>
        <v>#REF!</v>
      </c>
      <c r="X165" s="542" t="e">
        <f>X93+#REF!</f>
        <v>#REF!</v>
      </c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</row>
    <row r="166" spans="1:38" s="14" customFormat="1" ht="16.5" hidden="1" thickBot="1">
      <c r="A166" s="1278" t="s">
        <v>48</v>
      </c>
      <c r="B166" s="1279"/>
      <c r="C166" s="1279"/>
      <c r="D166" s="1279"/>
      <c r="E166" s="1279"/>
      <c r="F166" s="1279"/>
      <c r="G166" s="1279"/>
      <c r="H166" s="1279"/>
      <c r="I166" s="1279"/>
      <c r="J166" s="1279"/>
      <c r="K166" s="1279"/>
      <c r="L166" s="1279"/>
      <c r="M166" s="1280"/>
      <c r="N166" s="544" t="e">
        <f>N165</f>
        <v>#REF!</v>
      </c>
      <c r="O166" s="545" t="e">
        <f aca="true" t="shared" si="82" ref="O166:X166">O165</f>
        <v>#REF!</v>
      </c>
      <c r="P166" s="71" t="e">
        <f t="shared" si="82"/>
        <v>#REF!</v>
      </c>
      <c r="Q166" s="544" t="e">
        <f t="shared" si="82"/>
        <v>#REF!</v>
      </c>
      <c r="R166" s="545" t="e">
        <f t="shared" si="82"/>
        <v>#REF!</v>
      </c>
      <c r="S166" s="546" t="e">
        <f t="shared" si="82"/>
        <v>#REF!</v>
      </c>
      <c r="T166" s="544" t="e">
        <f t="shared" si="82"/>
        <v>#REF!</v>
      </c>
      <c r="U166" s="545" t="e">
        <f t="shared" si="82"/>
        <v>#REF!</v>
      </c>
      <c r="V166" s="546" t="e">
        <f t="shared" si="82"/>
        <v>#REF!</v>
      </c>
      <c r="W166" s="544" t="e">
        <f t="shared" si="82"/>
        <v>#REF!</v>
      </c>
      <c r="X166" s="545" t="e">
        <f t="shared" si="82"/>
        <v>#REF!</v>
      </c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</row>
    <row r="167" spans="1:38" s="14" customFormat="1" ht="16.5" hidden="1" thickBot="1">
      <c r="A167" s="1281" t="s">
        <v>49</v>
      </c>
      <c r="B167" s="1282"/>
      <c r="C167" s="1282"/>
      <c r="D167" s="1282"/>
      <c r="E167" s="1282"/>
      <c r="F167" s="1282"/>
      <c r="G167" s="1282"/>
      <c r="H167" s="1282"/>
      <c r="I167" s="1282"/>
      <c r="J167" s="1282"/>
      <c r="K167" s="1282"/>
      <c r="L167" s="1282"/>
      <c r="M167" s="1283"/>
      <c r="N167" s="526">
        <v>3</v>
      </c>
      <c r="O167" s="547">
        <v>1</v>
      </c>
      <c r="P167" s="70">
        <v>3</v>
      </c>
      <c r="Q167" s="548">
        <v>4</v>
      </c>
      <c r="R167" s="545">
        <v>2</v>
      </c>
      <c r="S167" s="546">
        <v>3</v>
      </c>
      <c r="T167" s="544">
        <v>3</v>
      </c>
      <c r="U167" s="545">
        <v>2</v>
      </c>
      <c r="V167" s="546">
        <v>2</v>
      </c>
      <c r="W167" s="544">
        <v>4</v>
      </c>
      <c r="X167" s="545">
        <v>1</v>
      </c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</row>
    <row r="168" spans="1:38" s="14" customFormat="1" ht="16.5" hidden="1" thickBot="1">
      <c r="A168" s="1281" t="s">
        <v>50</v>
      </c>
      <c r="B168" s="1282"/>
      <c r="C168" s="1282"/>
      <c r="D168" s="1282"/>
      <c r="E168" s="1282"/>
      <c r="F168" s="1282"/>
      <c r="G168" s="1282"/>
      <c r="H168" s="1282"/>
      <c r="I168" s="1282"/>
      <c r="J168" s="1282"/>
      <c r="K168" s="1282"/>
      <c r="L168" s="1282"/>
      <c r="M168" s="1283"/>
      <c r="N168" s="523">
        <v>5</v>
      </c>
      <c r="O168" s="532">
        <v>2</v>
      </c>
      <c r="P168" s="72">
        <v>4</v>
      </c>
      <c r="Q168" s="549">
        <v>4</v>
      </c>
      <c r="R168" s="545">
        <v>3</v>
      </c>
      <c r="S168" s="546">
        <v>6</v>
      </c>
      <c r="T168" s="544">
        <v>3</v>
      </c>
      <c r="U168" s="545">
        <v>2</v>
      </c>
      <c r="V168" s="546">
        <v>4</v>
      </c>
      <c r="W168" s="544">
        <v>3</v>
      </c>
      <c r="X168" s="545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</row>
    <row r="169" spans="1:38" s="14" customFormat="1" ht="16.5" hidden="1" thickBot="1">
      <c r="A169" s="1281" t="s">
        <v>51</v>
      </c>
      <c r="B169" s="1282"/>
      <c r="C169" s="1282"/>
      <c r="D169" s="1282"/>
      <c r="E169" s="1282"/>
      <c r="F169" s="1282"/>
      <c r="G169" s="1282"/>
      <c r="H169" s="1282"/>
      <c r="I169" s="1282"/>
      <c r="J169" s="1282"/>
      <c r="K169" s="1282"/>
      <c r="L169" s="1282"/>
      <c r="M169" s="1283"/>
      <c r="N169" s="544"/>
      <c r="O169" s="545"/>
      <c r="P169" s="71"/>
      <c r="Q169" s="544"/>
      <c r="R169" s="545"/>
      <c r="S169" s="546"/>
      <c r="T169" s="544"/>
      <c r="U169" s="545"/>
      <c r="V169" s="546">
        <v>1</v>
      </c>
      <c r="W169" s="544"/>
      <c r="X169" s="545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</row>
    <row r="170" spans="1:38" s="14" customFormat="1" ht="16.5" hidden="1" thickBot="1">
      <c r="A170" s="1281" t="s">
        <v>52</v>
      </c>
      <c r="B170" s="1282"/>
      <c r="C170" s="1282"/>
      <c r="D170" s="1282"/>
      <c r="E170" s="1282"/>
      <c r="F170" s="1282"/>
      <c r="G170" s="1282"/>
      <c r="H170" s="1282"/>
      <c r="I170" s="1282"/>
      <c r="J170" s="1282"/>
      <c r="K170" s="1282"/>
      <c r="L170" s="1282"/>
      <c r="M170" s="1283"/>
      <c r="N170" s="544"/>
      <c r="O170" s="545"/>
      <c r="P170" s="71"/>
      <c r="Q170" s="544"/>
      <c r="R170" s="545"/>
      <c r="S170" s="546"/>
      <c r="T170" s="544">
        <v>1</v>
      </c>
      <c r="U170" s="545"/>
      <c r="V170" s="546">
        <v>1</v>
      </c>
      <c r="W170" s="544">
        <v>1</v>
      </c>
      <c r="X170" s="545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</row>
    <row r="171" spans="1:38" s="14" customFormat="1" ht="16.5" hidden="1" thickBot="1">
      <c r="A171" s="1266" t="s">
        <v>57</v>
      </c>
      <c r="B171" s="1267"/>
      <c r="C171" s="1267"/>
      <c r="D171" s="1267"/>
      <c r="E171" s="1267"/>
      <c r="F171" s="1267"/>
      <c r="G171" s="1267"/>
      <c r="H171" s="1267"/>
      <c r="I171" s="1267"/>
      <c r="J171" s="1267"/>
      <c r="K171" s="1267"/>
      <c r="L171" s="1267"/>
      <c r="M171" s="1268"/>
      <c r="N171" s="1269" t="s">
        <v>56</v>
      </c>
      <c r="O171" s="1270"/>
      <c r="P171" s="1271"/>
      <c r="Q171" s="1252" t="e">
        <f>G93/G165*100</f>
        <v>#REF!</v>
      </c>
      <c r="R171" s="1255"/>
      <c r="S171" s="1256"/>
      <c r="T171" s="1272" t="s">
        <v>3</v>
      </c>
      <c r="U171" s="1270"/>
      <c r="V171" s="1271"/>
      <c r="W171" s="1252" t="e">
        <f>#REF!/G165*100</f>
        <v>#REF!</v>
      </c>
      <c r="X171" s="1255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</row>
    <row r="172" spans="1:38" s="14" customFormat="1" ht="16.5" hidden="1" thickBot="1">
      <c r="A172" s="1294" t="s">
        <v>179</v>
      </c>
      <c r="B172" s="1295"/>
      <c r="C172" s="1295"/>
      <c r="D172" s="1295"/>
      <c r="E172" s="1295"/>
      <c r="F172" s="1295"/>
      <c r="G172" s="1295"/>
      <c r="H172" s="1295"/>
      <c r="I172" s="1295"/>
      <c r="J172" s="1295"/>
      <c r="K172" s="1295"/>
      <c r="L172" s="1295"/>
      <c r="M172" s="1295"/>
      <c r="N172" s="1295"/>
      <c r="O172" s="1295"/>
      <c r="P172" s="1295"/>
      <c r="Q172" s="1295"/>
      <c r="R172" s="1295"/>
      <c r="S172" s="1295"/>
      <c r="T172" s="1295"/>
      <c r="U172" s="1295"/>
      <c r="V172" s="1295"/>
      <c r="W172" s="1295"/>
      <c r="X172" s="1295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</row>
    <row r="173" spans="1:38" s="14" customFormat="1" ht="16.5" hidden="1" thickBot="1">
      <c r="A173" s="1275" t="s">
        <v>55</v>
      </c>
      <c r="B173" s="1276"/>
      <c r="C173" s="1276"/>
      <c r="D173" s="1276"/>
      <c r="E173" s="1276"/>
      <c r="F173" s="1277"/>
      <c r="G173" s="540" t="e">
        <f>G93+#REF!</f>
        <v>#REF!</v>
      </c>
      <c r="H173" s="540" t="e">
        <f>H93+#REF!</f>
        <v>#REF!</v>
      </c>
      <c r="I173" s="541" t="e">
        <f>I93+#REF!</f>
        <v>#REF!</v>
      </c>
      <c r="J173" s="542"/>
      <c r="K173" s="542"/>
      <c r="L173" s="542"/>
      <c r="M173" s="543" t="e">
        <f>M93+#REF!</f>
        <v>#REF!</v>
      </c>
      <c r="N173" s="541" t="e">
        <f>N93+#REF!</f>
        <v>#REF!</v>
      </c>
      <c r="O173" s="542" t="e">
        <f>O93+#REF!</f>
        <v>#REF!</v>
      </c>
      <c r="P173" s="48" t="e">
        <f>P93+#REF!</f>
        <v>#REF!</v>
      </c>
      <c r="Q173" s="541" t="e">
        <f>Q93+#REF!</f>
        <v>#REF!</v>
      </c>
      <c r="R173" s="542" t="e">
        <f>R93+#REF!</f>
        <v>#REF!</v>
      </c>
      <c r="S173" s="543" t="e">
        <f>S93+#REF!</f>
        <v>#REF!</v>
      </c>
      <c r="T173" s="541" t="e">
        <f>T93+#REF!</f>
        <v>#REF!</v>
      </c>
      <c r="U173" s="542" t="e">
        <f>U93+#REF!</f>
        <v>#REF!</v>
      </c>
      <c r="V173" s="543" t="e">
        <f>V93+#REF!</f>
        <v>#REF!</v>
      </c>
      <c r="W173" s="541" t="e">
        <f>W93+#REF!</f>
        <v>#REF!</v>
      </c>
      <c r="X173" s="542" t="e">
        <f>X93+#REF!</f>
        <v>#REF!</v>
      </c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</row>
    <row r="174" spans="1:38" s="14" customFormat="1" ht="16.5" hidden="1" thickBot="1">
      <c r="A174" s="1278" t="s">
        <v>48</v>
      </c>
      <c r="B174" s="1279"/>
      <c r="C174" s="1279"/>
      <c r="D174" s="1279"/>
      <c r="E174" s="1279"/>
      <c r="F174" s="1279"/>
      <c r="G174" s="1279"/>
      <c r="H174" s="1279"/>
      <c r="I174" s="1279"/>
      <c r="J174" s="1279"/>
      <c r="K174" s="1279"/>
      <c r="L174" s="1279"/>
      <c r="M174" s="1280"/>
      <c r="N174" s="544" t="e">
        <f>N173</f>
        <v>#REF!</v>
      </c>
      <c r="O174" s="545" t="e">
        <f aca="true" t="shared" si="83" ref="O174:X174">O173</f>
        <v>#REF!</v>
      </c>
      <c r="P174" s="71" t="e">
        <f t="shared" si="83"/>
        <v>#REF!</v>
      </c>
      <c r="Q174" s="544" t="e">
        <f t="shared" si="83"/>
        <v>#REF!</v>
      </c>
      <c r="R174" s="545" t="e">
        <f t="shared" si="83"/>
        <v>#REF!</v>
      </c>
      <c r="S174" s="546" t="e">
        <f t="shared" si="83"/>
        <v>#REF!</v>
      </c>
      <c r="T174" s="544" t="e">
        <f t="shared" si="83"/>
        <v>#REF!</v>
      </c>
      <c r="U174" s="545" t="e">
        <f t="shared" si="83"/>
        <v>#REF!</v>
      </c>
      <c r="V174" s="546" t="e">
        <f t="shared" si="83"/>
        <v>#REF!</v>
      </c>
      <c r="W174" s="544" t="e">
        <f t="shared" si="83"/>
        <v>#REF!</v>
      </c>
      <c r="X174" s="545" t="e">
        <f t="shared" si="83"/>
        <v>#REF!</v>
      </c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</row>
    <row r="175" spans="1:38" s="14" customFormat="1" ht="16.5" hidden="1" thickBot="1">
      <c r="A175" s="1281" t="s">
        <v>49</v>
      </c>
      <c r="B175" s="1282"/>
      <c r="C175" s="1282"/>
      <c r="D175" s="1282"/>
      <c r="E175" s="1282"/>
      <c r="F175" s="1282"/>
      <c r="G175" s="1282"/>
      <c r="H175" s="1282"/>
      <c r="I175" s="1282"/>
      <c r="J175" s="1282"/>
      <c r="K175" s="1282"/>
      <c r="L175" s="1282"/>
      <c r="M175" s="1283"/>
      <c r="N175" s="526">
        <v>3</v>
      </c>
      <c r="O175" s="547">
        <v>1</v>
      </c>
      <c r="P175" s="70">
        <v>3</v>
      </c>
      <c r="Q175" s="548">
        <v>4</v>
      </c>
      <c r="R175" s="545">
        <v>2</v>
      </c>
      <c r="S175" s="546">
        <v>3</v>
      </c>
      <c r="T175" s="544">
        <v>2</v>
      </c>
      <c r="U175" s="545">
        <v>2</v>
      </c>
      <c r="V175" s="546">
        <v>2</v>
      </c>
      <c r="W175" s="544">
        <v>4</v>
      </c>
      <c r="X175" s="545">
        <v>1</v>
      </c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</row>
    <row r="176" spans="1:38" s="14" customFormat="1" ht="16.5" hidden="1" thickBot="1">
      <c r="A176" s="1281" t="s">
        <v>50</v>
      </c>
      <c r="B176" s="1282"/>
      <c r="C176" s="1282"/>
      <c r="D176" s="1282"/>
      <c r="E176" s="1282"/>
      <c r="F176" s="1282"/>
      <c r="G176" s="1282"/>
      <c r="H176" s="1282"/>
      <c r="I176" s="1282"/>
      <c r="J176" s="1282"/>
      <c r="K176" s="1282"/>
      <c r="L176" s="1282"/>
      <c r="M176" s="1283"/>
      <c r="N176" s="523">
        <v>5</v>
      </c>
      <c r="O176" s="532">
        <v>2</v>
      </c>
      <c r="P176" s="72">
        <v>4</v>
      </c>
      <c r="Q176" s="549">
        <v>4</v>
      </c>
      <c r="R176" s="545">
        <v>2</v>
      </c>
      <c r="S176" s="546">
        <v>6</v>
      </c>
      <c r="T176" s="544">
        <v>5</v>
      </c>
      <c r="U176" s="545">
        <v>1</v>
      </c>
      <c r="V176" s="546">
        <v>6</v>
      </c>
      <c r="W176" s="544">
        <v>1</v>
      </c>
      <c r="X176" s="545">
        <v>1</v>
      </c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</row>
    <row r="177" spans="1:38" s="14" customFormat="1" ht="16.5" hidden="1" thickBot="1">
      <c r="A177" s="1281" t="s">
        <v>51</v>
      </c>
      <c r="B177" s="1282"/>
      <c r="C177" s="1282"/>
      <c r="D177" s="1282"/>
      <c r="E177" s="1282"/>
      <c r="F177" s="1282"/>
      <c r="G177" s="1282"/>
      <c r="H177" s="1282"/>
      <c r="I177" s="1282"/>
      <c r="J177" s="1282"/>
      <c r="K177" s="1282"/>
      <c r="L177" s="1282"/>
      <c r="M177" s="1283"/>
      <c r="N177" s="544"/>
      <c r="O177" s="545"/>
      <c r="P177" s="71"/>
      <c r="Q177" s="544"/>
      <c r="R177" s="545"/>
      <c r="S177" s="546"/>
      <c r="T177" s="544"/>
      <c r="U177" s="545"/>
      <c r="V177" s="546">
        <v>1</v>
      </c>
      <c r="W177" s="544">
        <v>1</v>
      </c>
      <c r="X177" s="545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</row>
    <row r="178" spans="1:38" s="14" customFormat="1" ht="16.5" hidden="1" thickBot="1">
      <c r="A178" s="1281" t="s">
        <v>52</v>
      </c>
      <c r="B178" s="1282"/>
      <c r="C178" s="1282"/>
      <c r="D178" s="1282"/>
      <c r="E178" s="1282"/>
      <c r="F178" s="1282"/>
      <c r="G178" s="1282"/>
      <c r="H178" s="1282"/>
      <c r="I178" s="1282"/>
      <c r="J178" s="1282"/>
      <c r="K178" s="1282"/>
      <c r="L178" s="1282"/>
      <c r="M178" s="1283"/>
      <c r="N178" s="544"/>
      <c r="O178" s="545"/>
      <c r="P178" s="71"/>
      <c r="Q178" s="544"/>
      <c r="R178" s="545"/>
      <c r="S178" s="546"/>
      <c r="T178" s="544"/>
      <c r="U178" s="545"/>
      <c r="V178" s="546"/>
      <c r="W178" s="544">
        <v>1</v>
      </c>
      <c r="X178" s="545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</row>
    <row r="179" spans="1:38" s="14" customFormat="1" ht="16.5" hidden="1" thickBot="1">
      <c r="A179" s="1266" t="s">
        <v>57</v>
      </c>
      <c r="B179" s="1267"/>
      <c r="C179" s="1267"/>
      <c r="D179" s="1267"/>
      <c r="E179" s="1267"/>
      <c r="F179" s="1267"/>
      <c r="G179" s="1267"/>
      <c r="H179" s="1267"/>
      <c r="I179" s="1267"/>
      <c r="J179" s="1267"/>
      <c r="K179" s="1267"/>
      <c r="L179" s="1267"/>
      <c r="M179" s="1268"/>
      <c r="N179" s="1269" t="s">
        <v>56</v>
      </c>
      <c r="O179" s="1270"/>
      <c r="P179" s="1271"/>
      <c r="Q179" s="1252" t="e">
        <f>G93/G173*100</f>
        <v>#REF!</v>
      </c>
      <c r="R179" s="1255"/>
      <c r="S179" s="1256"/>
      <c r="T179" s="1272" t="s">
        <v>3</v>
      </c>
      <c r="U179" s="1270"/>
      <c r="V179" s="1271"/>
      <c r="W179" s="1252" t="e">
        <f>#REF!/G173*100</f>
        <v>#REF!</v>
      </c>
      <c r="X179" s="1255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</row>
    <row r="180" spans="1:38" s="14" customFormat="1" ht="16.5" hidden="1" thickBot="1">
      <c r="A180" s="1294" t="s">
        <v>180</v>
      </c>
      <c r="B180" s="1295"/>
      <c r="C180" s="1295"/>
      <c r="D180" s="1295"/>
      <c r="E180" s="1295"/>
      <c r="F180" s="1295"/>
      <c r="G180" s="1295"/>
      <c r="H180" s="1295"/>
      <c r="I180" s="1295"/>
      <c r="J180" s="1295"/>
      <c r="K180" s="1295"/>
      <c r="L180" s="1295"/>
      <c r="M180" s="1295"/>
      <c r="N180" s="1295"/>
      <c r="O180" s="1295"/>
      <c r="P180" s="1295"/>
      <c r="Q180" s="1295"/>
      <c r="R180" s="1295"/>
      <c r="S180" s="1295"/>
      <c r="T180" s="1295"/>
      <c r="U180" s="1295"/>
      <c r="V180" s="1295"/>
      <c r="W180" s="1295"/>
      <c r="X180" s="1295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</row>
    <row r="181" spans="1:38" s="14" customFormat="1" ht="16.5" hidden="1" thickBot="1">
      <c r="A181" s="1275" t="s">
        <v>55</v>
      </c>
      <c r="B181" s="1276"/>
      <c r="C181" s="1276"/>
      <c r="D181" s="1276"/>
      <c r="E181" s="1276"/>
      <c r="F181" s="1277"/>
      <c r="G181" s="540" t="e">
        <f>G93+#REF!</f>
        <v>#REF!</v>
      </c>
      <c r="H181" s="540" t="e">
        <f>H93+#REF!</f>
        <v>#REF!</v>
      </c>
      <c r="I181" s="541" t="e">
        <f>I93+#REF!</f>
        <v>#REF!</v>
      </c>
      <c r="J181" s="542"/>
      <c r="K181" s="542"/>
      <c r="L181" s="542"/>
      <c r="M181" s="543" t="e">
        <f>M93+#REF!</f>
        <v>#REF!</v>
      </c>
      <c r="N181" s="541" t="e">
        <f>N93+#REF!</f>
        <v>#REF!</v>
      </c>
      <c r="O181" s="542" t="e">
        <f>O93+#REF!</f>
        <v>#REF!</v>
      </c>
      <c r="P181" s="48" t="e">
        <f>P93+#REF!</f>
        <v>#REF!</v>
      </c>
      <c r="Q181" s="541" t="e">
        <f>Q93+#REF!</f>
        <v>#REF!</v>
      </c>
      <c r="R181" s="542" t="e">
        <f>R93+#REF!</f>
        <v>#REF!</v>
      </c>
      <c r="S181" s="543" t="e">
        <f>S93+#REF!</f>
        <v>#REF!</v>
      </c>
      <c r="T181" s="541" t="e">
        <f>T93+#REF!</f>
        <v>#REF!</v>
      </c>
      <c r="U181" s="542" t="e">
        <f>U93+#REF!</f>
        <v>#REF!</v>
      </c>
      <c r="V181" s="543" t="e">
        <f>V93+#REF!</f>
        <v>#REF!</v>
      </c>
      <c r="W181" s="541" t="e">
        <f>W93+#REF!</f>
        <v>#REF!</v>
      </c>
      <c r="X181" s="542" t="e">
        <f>X93+#REF!</f>
        <v>#REF!</v>
      </c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</row>
    <row r="182" spans="1:38" s="14" customFormat="1" ht="16.5" hidden="1" thickBot="1">
      <c r="A182" s="1278" t="s">
        <v>48</v>
      </c>
      <c r="B182" s="1279"/>
      <c r="C182" s="1279"/>
      <c r="D182" s="1279"/>
      <c r="E182" s="1279"/>
      <c r="F182" s="1279"/>
      <c r="G182" s="1279"/>
      <c r="H182" s="1279"/>
      <c r="I182" s="1279"/>
      <c r="J182" s="1279"/>
      <c r="K182" s="1279"/>
      <c r="L182" s="1279"/>
      <c r="M182" s="1280"/>
      <c r="N182" s="544" t="e">
        <f>N181</f>
        <v>#REF!</v>
      </c>
      <c r="O182" s="545" t="e">
        <f aca="true" t="shared" si="84" ref="O182:X182">O181</f>
        <v>#REF!</v>
      </c>
      <c r="P182" s="71" t="e">
        <f t="shared" si="84"/>
        <v>#REF!</v>
      </c>
      <c r="Q182" s="544" t="e">
        <f>Q181</f>
        <v>#REF!</v>
      </c>
      <c r="R182" s="545" t="e">
        <f>R181</f>
        <v>#REF!</v>
      </c>
      <c r="S182" s="546" t="e">
        <f t="shared" si="84"/>
        <v>#REF!</v>
      </c>
      <c r="T182" s="544" t="e">
        <f t="shared" si="84"/>
        <v>#REF!</v>
      </c>
      <c r="U182" s="545" t="e">
        <f t="shared" si="84"/>
        <v>#REF!</v>
      </c>
      <c r="V182" s="546" t="e">
        <f t="shared" si="84"/>
        <v>#REF!</v>
      </c>
      <c r="W182" s="544" t="e">
        <f t="shared" si="84"/>
        <v>#REF!</v>
      </c>
      <c r="X182" s="545" t="e">
        <f t="shared" si="84"/>
        <v>#REF!</v>
      </c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</row>
    <row r="183" spans="1:38" s="14" customFormat="1" ht="16.5" hidden="1" thickBot="1">
      <c r="A183" s="1281" t="s">
        <v>49</v>
      </c>
      <c r="B183" s="1282"/>
      <c r="C183" s="1282"/>
      <c r="D183" s="1282"/>
      <c r="E183" s="1282"/>
      <c r="F183" s="1282"/>
      <c r="G183" s="1282"/>
      <c r="H183" s="1282"/>
      <c r="I183" s="1282"/>
      <c r="J183" s="1282"/>
      <c r="K183" s="1282"/>
      <c r="L183" s="1282"/>
      <c r="M183" s="1283"/>
      <c r="N183" s="526">
        <v>3</v>
      </c>
      <c r="O183" s="547">
        <v>1</v>
      </c>
      <c r="P183" s="70">
        <v>3</v>
      </c>
      <c r="Q183" s="548">
        <v>4</v>
      </c>
      <c r="R183" s="545">
        <v>2</v>
      </c>
      <c r="S183" s="546">
        <v>3</v>
      </c>
      <c r="T183" s="544">
        <v>2</v>
      </c>
      <c r="U183" s="545">
        <v>2</v>
      </c>
      <c r="V183" s="546">
        <v>1</v>
      </c>
      <c r="W183" s="544">
        <v>3</v>
      </c>
      <c r="X183" s="545">
        <v>2</v>
      </c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</row>
    <row r="184" spans="1:38" s="14" customFormat="1" ht="16.5" hidden="1" thickBot="1">
      <c r="A184" s="1281" t="s">
        <v>50</v>
      </c>
      <c r="B184" s="1282"/>
      <c r="C184" s="1282"/>
      <c r="D184" s="1282"/>
      <c r="E184" s="1282"/>
      <c r="F184" s="1282"/>
      <c r="G184" s="1282"/>
      <c r="H184" s="1282"/>
      <c r="I184" s="1282"/>
      <c r="J184" s="1282"/>
      <c r="K184" s="1282"/>
      <c r="L184" s="1282"/>
      <c r="M184" s="1283"/>
      <c r="N184" s="523">
        <v>5</v>
      </c>
      <c r="O184" s="532">
        <v>2</v>
      </c>
      <c r="P184" s="72">
        <v>4</v>
      </c>
      <c r="Q184" s="549">
        <v>4</v>
      </c>
      <c r="R184" s="545">
        <v>2</v>
      </c>
      <c r="S184" s="546">
        <v>6</v>
      </c>
      <c r="T184" s="544">
        <v>5</v>
      </c>
      <c r="U184" s="545">
        <v>1</v>
      </c>
      <c r="V184" s="546">
        <v>6</v>
      </c>
      <c r="W184" s="544">
        <v>2</v>
      </c>
      <c r="X184" s="545">
        <v>2</v>
      </c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</row>
    <row r="185" spans="1:38" s="14" customFormat="1" ht="16.5" hidden="1" thickBot="1">
      <c r="A185" s="1281" t="s">
        <v>51</v>
      </c>
      <c r="B185" s="1282"/>
      <c r="C185" s="1282"/>
      <c r="D185" s="1282"/>
      <c r="E185" s="1282"/>
      <c r="F185" s="1282"/>
      <c r="G185" s="1282"/>
      <c r="H185" s="1282"/>
      <c r="I185" s="1282"/>
      <c r="J185" s="1282"/>
      <c r="K185" s="1282"/>
      <c r="L185" s="1282"/>
      <c r="M185" s="1283"/>
      <c r="N185" s="544"/>
      <c r="O185" s="545"/>
      <c r="P185" s="71"/>
      <c r="Q185" s="544"/>
      <c r="R185" s="545"/>
      <c r="S185" s="546"/>
      <c r="T185" s="544"/>
      <c r="U185" s="545"/>
      <c r="V185" s="546">
        <v>1</v>
      </c>
      <c r="W185" s="544">
        <v>1</v>
      </c>
      <c r="X185" s="545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</row>
    <row r="186" spans="1:38" s="14" customFormat="1" ht="16.5" hidden="1" thickBot="1">
      <c r="A186" s="1281" t="s">
        <v>52</v>
      </c>
      <c r="B186" s="1282"/>
      <c r="C186" s="1282"/>
      <c r="D186" s="1282"/>
      <c r="E186" s="1282"/>
      <c r="F186" s="1282"/>
      <c r="G186" s="1282"/>
      <c r="H186" s="1282"/>
      <c r="I186" s="1282"/>
      <c r="J186" s="1282"/>
      <c r="K186" s="1282"/>
      <c r="L186" s="1282"/>
      <c r="M186" s="1283"/>
      <c r="N186" s="544"/>
      <c r="O186" s="545"/>
      <c r="P186" s="71"/>
      <c r="Q186" s="544"/>
      <c r="R186" s="545"/>
      <c r="S186" s="546"/>
      <c r="T186" s="544">
        <v>1</v>
      </c>
      <c r="U186" s="545">
        <v>1</v>
      </c>
      <c r="V186" s="546"/>
      <c r="W186" s="544"/>
      <c r="X186" s="545">
        <v>1</v>
      </c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</row>
    <row r="187" spans="1:38" s="14" customFormat="1" ht="16.5" hidden="1" thickBot="1">
      <c r="A187" s="1284" t="s">
        <v>57</v>
      </c>
      <c r="B187" s="1285"/>
      <c r="C187" s="1285"/>
      <c r="D187" s="1285"/>
      <c r="E187" s="1285"/>
      <c r="F187" s="1285"/>
      <c r="G187" s="1285"/>
      <c r="H187" s="1285"/>
      <c r="I187" s="1285"/>
      <c r="J187" s="1285"/>
      <c r="K187" s="1285"/>
      <c r="L187" s="1285"/>
      <c r="M187" s="1286"/>
      <c r="N187" s="1287" t="s">
        <v>56</v>
      </c>
      <c r="O187" s="1288"/>
      <c r="P187" s="1289"/>
      <c r="Q187" s="1290" t="e">
        <f>G93/G181*100</f>
        <v>#REF!</v>
      </c>
      <c r="R187" s="1291"/>
      <c r="S187" s="1292"/>
      <c r="T187" s="1293" t="s">
        <v>3</v>
      </c>
      <c r="U187" s="1288"/>
      <c r="V187" s="1289"/>
      <c r="W187" s="1252" t="e">
        <f>#REF!/G181*100</f>
        <v>#REF!</v>
      </c>
      <c r="X187" s="1255"/>
      <c r="AA187" s="443"/>
      <c r="AB187" s="443"/>
      <c r="AC187" s="443"/>
      <c r="AD187" s="443"/>
      <c r="AE187" s="443"/>
      <c r="AF187" s="443"/>
      <c r="AG187" s="443"/>
      <c r="AH187" s="443"/>
      <c r="AI187" s="443"/>
      <c r="AJ187" s="443"/>
      <c r="AK187" s="443"/>
      <c r="AL187" s="443"/>
    </row>
    <row r="188" spans="1:38" s="14" customFormat="1" ht="16.5" hidden="1" thickBot="1">
      <c r="A188" s="1273"/>
      <c r="B188" s="1274"/>
      <c r="C188" s="1274"/>
      <c r="D188" s="1274"/>
      <c r="E188" s="1274"/>
      <c r="F188" s="1274"/>
      <c r="G188" s="1274"/>
      <c r="H188" s="1274"/>
      <c r="I188" s="1274"/>
      <c r="J188" s="1274"/>
      <c r="K188" s="1274"/>
      <c r="L188" s="1274"/>
      <c r="M188" s="1274"/>
      <c r="N188" s="1274"/>
      <c r="O188" s="1274"/>
      <c r="P188" s="1274"/>
      <c r="Q188" s="1274"/>
      <c r="R188" s="1274"/>
      <c r="S188" s="1274"/>
      <c r="T188" s="1274"/>
      <c r="U188" s="1274"/>
      <c r="V188" s="1274"/>
      <c r="W188" s="1274"/>
      <c r="X188" s="1274"/>
      <c r="AA188" s="443"/>
      <c r="AB188" s="443"/>
      <c r="AC188" s="443"/>
      <c r="AD188" s="443"/>
      <c r="AE188" s="443"/>
      <c r="AF188" s="443"/>
      <c r="AG188" s="443"/>
      <c r="AH188" s="443"/>
      <c r="AI188" s="443"/>
      <c r="AJ188" s="443"/>
      <c r="AK188" s="443"/>
      <c r="AL188" s="443"/>
    </row>
    <row r="189" spans="1:39" s="14" customFormat="1" ht="16.5" hidden="1" thickBot="1">
      <c r="A189" s="1275" t="s">
        <v>245</v>
      </c>
      <c r="B189" s="1276"/>
      <c r="C189" s="1276"/>
      <c r="D189" s="1276"/>
      <c r="E189" s="1276"/>
      <c r="F189" s="1277"/>
      <c r="G189" s="550" t="e">
        <f>G93+G125+#REF!</f>
        <v>#REF!</v>
      </c>
      <c r="H189" s="551" t="e">
        <f>H93+H125+#REF!</f>
        <v>#REF!</v>
      </c>
      <c r="I189" s="551" t="e">
        <f>I93+I125+#REF!</f>
        <v>#REF!</v>
      </c>
      <c r="J189" s="551" t="e">
        <f>J93+J125+#REF!</f>
        <v>#REF!</v>
      </c>
      <c r="K189" s="551" t="e">
        <f>K93+K125+#REF!</f>
        <v>#REF!</v>
      </c>
      <c r="L189" s="551" t="e">
        <f>L93+L125+#REF!</f>
        <v>#REF!</v>
      </c>
      <c r="M189" s="551" t="e">
        <f>M93+M125+#REF!</f>
        <v>#REF!</v>
      </c>
      <c r="N189" s="550" t="e">
        <f>N93+N125+#REF!</f>
        <v>#REF!</v>
      </c>
      <c r="O189" s="550" t="e">
        <f>O93+O125+#REF!</f>
        <v>#REF!</v>
      </c>
      <c r="P189" s="1015" t="e">
        <f>P93+P125+#REF!</f>
        <v>#REF!</v>
      </c>
      <c r="Q189" s="550" t="e">
        <f>Q93+Q125+#REF!</f>
        <v>#REF!</v>
      </c>
      <c r="R189" s="550" t="e">
        <f>R93+R125+#REF!</f>
        <v>#REF!</v>
      </c>
      <c r="S189" s="550" t="e">
        <f>S93+S125+#REF!</f>
        <v>#REF!</v>
      </c>
      <c r="T189" s="550" t="e">
        <f>T93+T125+#REF!</f>
        <v>#REF!</v>
      </c>
      <c r="U189" s="550" t="e">
        <f>U93+U125+#REF!</f>
        <v>#REF!</v>
      </c>
      <c r="V189" s="550" t="e">
        <f>V93+V125+#REF!</f>
        <v>#REF!</v>
      </c>
      <c r="W189" s="550" t="e">
        <f>W93+W125+#REF!</f>
        <v>#REF!</v>
      </c>
      <c r="X189" s="550" t="e">
        <f>X93+X125+#REF!</f>
        <v>#REF!</v>
      </c>
      <c r="Z189" s="40"/>
      <c r="AA189" s="73" t="s">
        <v>40</v>
      </c>
      <c r="AB189" s="410" t="e">
        <f>AB44+AB85+AB94+#REF!</f>
        <v>#REF!</v>
      </c>
      <c r="AC189" s="73"/>
      <c r="AD189" s="73" t="s">
        <v>41</v>
      </c>
      <c r="AE189" s="410" t="e">
        <f>AE44+AE85+AE94+AE126+#REF!</f>
        <v>#REF!</v>
      </c>
      <c r="AF189" s="73"/>
      <c r="AG189" s="73" t="s">
        <v>42</v>
      </c>
      <c r="AH189" s="410" t="e">
        <f>AH44+AH85+AH94+AH126+#REF!</f>
        <v>#REF!</v>
      </c>
      <c r="AI189" s="73"/>
      <c r="AJ189" s="73" t="s">
        <v>43</v>
      </c>
      <c r="AK189" s="410" t="e">
        <f>AK44+AK85+AK94+AK126+#REF!</f>
        <v>#REF!</v>
      </c>
      <c r="AL189" s="73"/>
      <c r="AM189" s="408" t="e">
        <f>AB189+AE189+AH189+AK189</f>
        <v>#REF!</v>
      </c>
    </row>
    <row r="190" spans="1:38" s="14" customFormat="1" ht="16.5" hidden="1" thickBot="1">
      <c r="A190" s="1278" t="s">
        <v>48</v>
      </c>
      <c r="B190" s="1279"/>
      <c r="C190" s="1279"/>
      <c r="D190" s="1279"/>
      <c r="E190" s="1279"/>
      <c r="F190" s="1279"/>
      <c r="G190" s="1279"/>
      <c r="H190" s="1279"/>
      <c r="I190" s="1279"/>
      <c r="J190" s="1279"/>
      <c r="K190" s="1279"/>
      <c r="L190" s="1279"/>
      <c r="M190" s="1280"/>
      <c r="N190" s="523" t="e">
        <f>N189</f>
        <v>#REF!</v>
      </c>
      <c r="O190" s="524" t="e">
        <f aca="true" t="shared" si="85" ref="O190:X190">O189</f>
        <v>#REF!</v>
      </c>
      <c r="P190" s="1016" t="e">
        <f t="shared" si="85"/>
        <v>#REF!</v>
      </c>
      <c r="Q190" s="523" t="e">
        <f t="shared" si="85"/>
        <v>#REF!</v>
      </c>
      <c r="R190" s="524" t="e">
        <f t="shared" si="85"/>
        <v>#REF!</v>
      </c>
      <c r="S190" s="525" t="e">
        <f t="shared" si="85"/>
        <v>#REF!</v>
      </c>
      <c r="T190" s="523" t="e">
        <f t="shared" si="85"/>
        <v>#REF!</v>
      </c>
      <c r="U190" s="524" t="e">
        <f t="shared" si="85"/>
        <v>#REF!</v>
      </c>
      <c r="V190" s="525" t="e">
        <f t="shared" si="85"/>
        <v>#REF!</v>
      </c>
      <c r="W190" s="523" t="e">
        <f t="shared" si="85"/>
        <v>#REF!</v>
      </c>
      <c r="X190" s="524" t="e">
        <f t="shared" si="85"/>
        <v>#REF!</v>
      </c>
      <c r="Y190" s="32"/>
      <c r="Z190" s="32"/>
      <c r="AA190" s="448"/>
      <c r="AB190" s="448"/>
      <c r="AC190" s="448"/>
      <c r="AD190" s="73"/>
      <c r="AE190" s="73"/>
      <c r="AF190" s="73"/>
      <c r="AG190" s="73"/>
      <c r="AH190" s="73"/>
      <c r="AI190" s="73"/>
      <c r="AJ190" s="73"/>
      <c r="AK190" s="73"/>
      <c r="AL190" s="73"/>
    </row>
    <row r="191" spans="1:38" s="14" customFormat="1" ht="16.5" hidden="1" thickBot="1">
      <c r="A191" s="1281" t="s">
        <v>49</v>
      </c>
      <c r="B191" s="1282"/>
      <c r="C191" s="1282"/>
      <c r="D191" s="1282"/>
      <c r="E191" s="1282"/>
      <c r="F191" s="1282"/>
      <c r="G191" s="1282"/>
      <c r="H191" s="1282"/>
      <c r="I191" s="1282"/>
      <c r="J191" s="1282"/>
      <c r="K191" s="1282"/>
      <c r="L191" s="1282"/>
      <c r="M191" s="1282"/>
      <c r="N191" s="526" t="e">
        <f>COUNTIF($C11:$C42,N$5)+COUNTIF($C46:$C83,N$5)+COUNTIF($C86:$C88,N$5)+COUNTIF($C91:$C91,N$5)+COUNTIF($C102:$C102,N$5)+COUNTIF($C111:$C111,N$5)+COUNTIF($C117:$C117,N$5)+COUNTIF(#REF!,N$5)++COUNTIF($C157:$C158,N$5)</f>
        <v>#REF!</v>
      </c>
      <c r="O191" s="527" t="e">
        <f>COUNTIF($C11:$C42,O$5)+COUNTIF($C46:$C83,O$5)+COUNTIF($C86:$C88,O$5)+COUNTIF($C91:$C91,O$5)+COUNTIF($C102:$C102,O$5)+COUNTIF($C111:$C111,O$5)+COUNTIF($C117:$C117,O$5)+COUNTIF(#REF!,O$5)++COUNTIF($C157:$C158,O$5)</f>
        <v>#REF!</v>
      </c>
      <c r="P191" s="1017" t="e">
        <f>COUNTIF($C11:$C42,P$5)+COUNTIF($C46:$C83,P$5)+COUNTIF($C86:$C88,P$5)+COUNTIF($C91:$C91,P$5)+COUNTIF($C102:$C102,P$5)+COUNTIF($C111:$C111,P$5)+COUNTIF($C117:$C117,P$5)+COUNTIF(#REF!,P$5)++COUNTIF($C157:$C158,P$5)</f>
        <v>#REF!</v>
      </c>
      <c r="Q191" s="526" t="e">
        <f>COUNTIF($C11:$C42,Q$5)+COUNTIF($C46:$C83,Q$5)+COUNTIF($C86:$C88,Q$5)+COUNTIF($C91:$C91,Q$5)+COUNTIF($C102:$C102,Q$5)+COUNTIF($C111:$C111,Q$5)+COUNTIF($C117:$C117,Q$5)+COUNTIF(#REF!,Q$5)++COUNTIF($C157:$C158,Q$5)</f>
        <v>#REF!</v>
      </c>
      <c r="R191" s="527" t="e">
        <f>COUNTIF($C11:$C42,R$5)+COUNTIF($C46:$C83,R$5)+COUNTIF($C86:$C88,R$5)+COUNTIF($C91:$C91,R$5)+COUNTIF($C102:$C102,R$5)+COUNTIF($C111:$C111,R$5)+COUNTIF($C117:$C117,R$5)+COUNTIF(#REF!,R$5)++COUNTIF($C157:$C158,R$5)</f>
        <v>#REF!</v>
      </c>
      <c r="S191" s="529" t="e">
        <f>COUNTIF($C11:$C42,S$5)+COUNTIF($C46:$C83,S$5)+COUNTIF($C86:$C88,S$5)+COUNTIF($C91:$C91,S$5)+COUNTIF($C102:$C102,S$5)+COUNTIF($C111:$C111,S$5)+COUNTIF($C117:$C117,S$5)+COUNTIF(#REF!,S$5)++COUNTIF($C157:$C158,S$5)</f>
        <v>#REF!</v>
      </c>
      <c r="T191" s="530" t="e">
        <f>COUNTIF($C11:$C42,T$5)+COUNTIF($C46:$C83,T$5)+COUNTIF($C86:$C88,T$5)+COUNTIF($C91:$C91,T$5)+COUNTIF($C102:$C102,T$5)+COUNTIF($C111:$C111,T$5)+COUNTIF($C117:$C117,T$5)+COUNTIF(#REF!,T$5)++COUNTIF($C157:$C158,T$5)</f>
        <v>#REF!</v>
      </c>
      <c r="U191" s="527" t="e">
        <f>COUNTIF($C11:$C42,U$5)+COUNTIF($C46:$C83,U$5)+COUNTIF($C86:$C88,U$5)+COUNTIF($C91:$C91,U$5)+COUNTIF($C102:$C102,U$5)+COUNTIF($C111:$C111,U$5)+COUNTIF($C117:$C117,U$5)+COUNTIF(#REF!,U$5)++COUNTIF($C157:$C158,U$5)</f>
        <v>#REF!</v>
      </c>
      <c r="V191" s="528" t="e">
        <f>COUNTIF($C11:$C42,V$5)+COUNTIF($C46:$C83,V$5)+COUNTIF($C86:$C88,V$5)+COUNTIF($C91:$C91,V$5)+COUNTIF($C102:$C102,V$5)+COUNTIF($C111:$C111,V$5)+COUNTIF($C117:$C117,V$5)+COUNTIF(#REF!,V$5)++COUNTIF($C157:$C158,V$5)</f>
        <v>#REF!</v>
      </c>
      <c r="W191" s="526" t="e">
        <f>COUNTIF($C11:$C42,W$5)+COUNTIF($C46:$C83,W$5)+COUNTIF($C86:$C88,W$5)+COUNTIF($C91:$C91,W$5)+COUNTIF($C102:$C102,W$5)+COUNTIF($C111:$C111,W$5)+COUNTIF($C117:$C117,W$5)+COUNTIF(#REF!,W$5)++COUNTIF($C157:$C158,W$5)</f>
        <v>#REF!</v>
      </c>
      <c r="X191" s="527" t="e">
        <f>COUNTIF($C11:$C42,X$5)+COUNTIF($C46:$C83,X$5)+COUNTIF($C86:$C88,X$5)+COUNTIF($C91:$C91,X$5)+COUNTIF($C102:$C102,X$5)+COUNTIF($C111:$C111,X$5)+COUNTIF($C117:$C117,X$5)+COUNTIF(#REF!,X$5)++COUNTIF($C157:$C158,X$5)</f>
        <v>#REF!</v>
      </c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</row>
    <row r="192" spans="1:38" s="14" customFormat="1" ht="16.5" hidden="1" thickBot="1">
      <c r="A192" s="1281" t="s">
        <v>50</v>
      </c>
      <c r="B192" s="1282"/>
      <c r="C192" s="1282"/>
      <c r="D192" s="1282"/>
      <c r="E192" s="1282"/>
      <c r="F192" s="1282"/>
      <c r="G192" s="1282"/>
      <c r="H192" s="1282"/>
      <c r="I192" s="1282"/>
      <c r="J192" s="1282"/>
      <c r="K192" s="1282"/>
      <c r="L192" s="1282"/>
      <c r="M192" s="1282"/>
      <c r="N192" s="531" t="e">
        <f>COUNTIF($D11:$D42,N$5)+COUNTIF($D46:$D83,N$5)+COUNTIF($D86:$D88,N$5)+COUNTIF($D91:$D91,N$5)+COUNTIF($D102:$D102,N$5)+COUNTIF($D111:$D111,N$5)+COUNTIF($D117:$D117,N$5)+COUNTIF(#REF!,N$5)+COUNTIF($D157:$D158,N$5)</f>
        <v>#REF!</v>
      </c>
      <c r="O192" s="532" t="e">
        <f>COUNTIF($D11:$D42,O$5)+COUNTIF($D46:$D83,O$5)+COUNTIF($D86:$D88,O$5)+COUNTIF($D91:$D91,O$5)+COUNTIF($D102:$D102,O$5)+COUNTIF($D111:$D111,O$5)+COUNTIF($D117:$D117,O$5)+COUNTIF(#REF!,O$5)+COUNTIF($D157:$D158,O$5)+1</f>
        <v>#REF!</v>
      </c>
      <c r="P192" s="1018" t="e">
        <f>COUNTIF($D11:$D42,P$5)+COUNTIF($D46:$D83,P$5)+COUNTIF($D86:$D88,P$5)+COUNTIF($D91:$D91,P$5)+COUNTIF($D102:$D102,P$5)+COUNTIF($D111:$D111,P$5)+COUNTIF($D117:$D117,P$5)+COUNTIF(#REF!,P$5)+COUNTIF($D157:$D158,P$5)</f>
        <v>#REF!</v>
      </c>
      <c r="Q192" s="531" t="e">
        <f>COUNTIF($D11:$D42,Q$5)+COUNTIF($D46:$D83,Q$5)+COUNTIF($D86:$D88,Q$5)+COUNTIF($D91:$D91,Q$5)+COUNTIF($D102:$D102,Q$5)+COUNTIF($D111:$D111,Q$5)+COUNTIF($D117:$D117,Q$5)+COUNTIF(#REF!,Q$5)+COUNTIF($D157:$D158,Q$5)</f>
        <v>#REF!</v>
      </c>
      <c r="R192" s="532" t="e">
        <f>COUNTIF($D11:$D42,R$5)+COUNTIF($D46:$D83,R$5)+COUNTIF($D86:$D88,R$5)+COUNTIF($D91:$D91,R$5)+COUNTIF($D102:$D102,R$5)+COUNTIF($D111:$D111,R$5)+COUNTIF($D117:$D117,R$5)+COUNTIF(#REF!,R$5)+COUNTIF($D157:$D158,R$5)</f>
        <v>#REF!</v>
      </c>
      <c r="S192" s="534" t="e">
        <f>COUNTIF($D11:$D42,S$5)+COUNTIF($D46:$D83,S$5)+COUNTIF($D86:$D88,S$5)+COUNTIF($D91:$D91,S$5)+COUNTIF($D102:$D102,S$5)+COUNTIF($D111:$D111,S$5)+COUNTIF($D117:$D117,S$5)+COUNTIF(#REF!,S$5)+COUNTIF($D157:$D158,S$5)</f>
        <v>#REF!</v>
      </c>
      <c r="T192" s="535" t="e">
        <f>COUNTIF($D11:$D42,T$5)+COUNTIF($D46:$D83,T$5)+COUNTIF($D86:$D88,T$5)+COUNTIF($D91:$D91,T$5)+COUNTIF($D102:$D102,T$5)+COUNTIF($D111:$D111,T$5)+COUNTIF($D117:$D117,T$5)+COUNTIF(#REF!,T$5)+COUNTIF($D157:$D158,T$5)</f>
        <v>#REF!</v>
      </c>
      <c r="U192" s="532" t="e">
        <f>COUNTIF($D11:$D42,U$5)+COUNTIF($D46:$D83,U$5)+COUNTIF($D86:$D88,U$5)+COUNTIF($D91:$D91,U$5)+COUNTIF($D102:$D102,U$5)+COUNTIF($D111:$D111,U$5)+COUNTIF($D117:$D117,U$5)+COUNTIF(#REF!,U$5)+COUNTIF($D157:$D158,U$5)</f>
        <v>#REF!</v>
      </c>
      <c r="V192" s="533" t="e">
        <f>COUNTIF($D11:$D42,V$5)+COUNTIF($D46:$D83,V$5)+COUNTIF($D86:$D88,V$5)+COUNTIF($D91:$D91,V$5)+COUNTIF($D102:$D102,V$5)+COUNTIF($D111:$D111,V$5)+COUNTIF($D117:$D117,V$5)+COUNTIF(#REF!,V$5)+COUNTIF($D157:$D158,V$5)</f>
        <v>#REF!</v>
      </c>
      <c r="W192" s="531" t="e">
        <f>COUNTIF($D11:$D42,W$5)+COUNTIF($D46:$D83,W$5)+COUNTIF($D86:$D88,W$5)+COUNTIF($D91:$D91,W$5)+COUNTIF($D102:$D102,W$5)+COUNTIF($D111:$D111,W$5)+COUNTIF($D117:$D117,W$5)+COUNTIF(#REF!,W$5)+COUNTIF($D157:$D158,W$5)</f>
        <v>#REF!</v>
      </c>
      <c r="X192" s="532" t="e">
        <f>COUNTIF($D11:$D42,X$5)+COUNTIF($D46:$D83,X$5)+COUNTIF($D86:$D88,X$5)+COUNTIF($D91:$D91,X$5)+COUNTIF($D102:$D102,X$5)+COUNTIF($D111:$D111,X$5)+COUNTIF($D117:$D117,X$5)+COUNTIF(#REF!,X$5)+COUNTIF($D157:$D158,X$5)</f>
        <v>#REF!</v>
      </c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</row>
    <row r="193" spans="1:38" s="14" customFormat="1" ht="19.5" customHeight="1" hidden="1" thickBot="1">
      <c r="A193" s="1281" t="s">
        <v>51</v>
      </c>
      <c r="B193" s="1282"/>
      <c r="C193" s="1282"/>
      <c r="D193" s="1282"/>
      <c r="E193" s="1282"/>
      <c r="F193" s="1282"/>
      <c r="G193" s="1282"/>
      <c r="H193" s="1282"/>
      <c r="I193" s="1282"/>
      <c r="J193" s="1282"/>
      <c r="K193" s="1282"/>
      <c r="L193" s="1282"/>
      <c r="M193" s="1282"/>
      <c r="N193" s="552" t="e">
        <f>COUNTIF($E11:$E42,N$5)+COUNTIF($E46:$E83,N$5)+COUNTIF($E86:$E88,N$5)+COUNTIF($E91:$E91,N$5)+COUNTIF($E102:$E102,N$5)+COUNTIF($E111:$E111,N$5)+COUNTIF($E117:$E117,N$5)+COUNTIF(#REF!,N$5)+COUNTIF($E157:$E158,N$5)</f>
        <v>#REF!</v>
      </c>
      <c r="O193" s="553" t="e">
        <f>COUNTIF($E11:$E42,O$5)+COUNTIF($E46:$E83,O$5)+COUNTIF($E86:$E88,O$5)+COUNTIF($E91:$E91,O$5)+COUNTIF($E102:$E102,O$5)+COUNTIF($E111:$E111,O$5)+COUNTIF($E117:$E117,O$5)+COUNTIF(#REF!,O$5)+COUNTIF($E157:$E158,O$5)</f>
        <v>#REF!</v>
      </c>
      <c r="P193" s="1019" t="e">
        <f>COUNTIF($E11:$E42,P$5)+COUNTIF($E46:$E83,P$5)+COUNTIF($E86:$E88,P$5)+COUNTIF($E91:$E91,P$5)+COUNTIF($E102:$E102,P$5)+COUNTIF($E111:$E111,P$5)+COUNTIF($E117:$E117,P$5)+COUNTIF(#REF!,P$5)+COUNTIF($E157:$E158,P$5)</f>
        <v>#REF!</v>
      </c>
      <c r="Q193" s="552" t="e">
        <f>COUNTIF($E11:$E42,Q$5)+COUNTIF($E46:$E83,Q$5)+COUNTIF($E86:$E88,Q$5)+COUNTIF($E91:$E91,Q$5)+COUNTIF($E102:$E102,Q$5)+COUNTIF($E111:$E111,Q$5)+COUNTIF($E117:$E117,Q$5)+COUNTIF(#REF!,Q$5)+COUNTIF($E157:$E158,Q$5)</f>
        <v>#REF!</v>
      </c>
      <c r="R193" s="553" t="e">
        <f>COUNTIF($E11:$E42,R$5)+COUNTIF($E46:$E83,R$5)+COUNTIF($E86:$E88,R$5)+COUNTIF($E91:$E91,R$5)+COUNTIF($E102:$E102,R$5)+COUNTIF($E111:$E111,R$5)+COUNTIF($E117:$E117,R$5)+COUNTIF(#REF!,R$5)+COUNTIF($E157:$E158,R$5)</f>
        <v>#REF!</v>
      </c>
      <c r="S193" s="554" t="e">
        <f>COUNTIF($E11:$E42,S$5)+COUNTIF($E46:$E83,S$5)+COUNTIF($E86:$E88,S$5)+COUNTIF($E91:$E91,S$5)+COUNTIF($E102:$E102,S$5)+COUNTIF($E111:$E111,S$5)+COUNTIF($E117:$E117,S$5)+COUNTIF(#REF!,S$5)+COUNTIF($E157:$E158,S$5)</f>
        <v>#REF!</v>
      </c>
      <c r="T193" s="555" t="e">
        <f>COUNTIF($E11:$E42,T$5)+COUNTIF($E46:$E83,T$5)+COUNTIF($E86:$E88,T$5)+COUNTIF($E91:$E91,T$5)+COUNTIF($E102:$E102,T$5)+COUNTIF($E111:$E111,T$5)+COUNTIF($E117:$E117,T$5)+COUNTIF(#REF!,T$5)+COUNTIF($E157:$E158,T$5)</f>
        <v>#REF!</v>
      </c>
      <c r="U193" s="553" t="e">
        <f>COUNTIF($E11:$E42,U$5)+COUNTIF($E46:$E83,U$5)+COUNTIF($E86:$E88,U$5)+COUNTIF($E91:$E91,U$5)+COUNTIF($E102:$E102,U$5)+COUNTIF($E111:$E111,U$5)+COUNTIF($E117:$E117,U$5)+COUNTIF(#REF!,U$5)+COUNTIF($E157:$E158,U$5)</f>
        <v>#REF!</v>
      </c>
      <c r="V193" s="528" t="e">
        <f>COUNTIF($E11:$E42,V$5)+COUNTIF($E46:$E83,V$5)+COUNTIF($E86:$E88,V$5)+COUNTIF($E91:$E91,V$5)+COUNTIF($E102:$E102,V$5)+COUNTIF($E111:$E111,V$5)+COUNTIF($E117:$E117,V$5)+COUNTIF(#REF!,V$5)+COUNTIF($E157:$E158,V$5)</f>
        <v>#REF!</v>
      </c>
      <c r="W193" s="552" t="e">
        <f>COUNTIF($E11:$E42,W$5)+COUNTIF($E46:$E83,W$5)+COUNTIF($E86:$E88,W$5)+COUNTIF($E91:$E91,W$5)+COUNTIF($E102:$E102,W$5)+COUNTIF($E111:$E111,W$5)+COUNTIF($E117:$E117,W$5)+COUNTIF(#REF!,W$5)+COUNTIF($E157:$E158,W$5)</f>
        <v>#REF!</v>
      </c>
      <c r="X193" s="527" t="e">
        <f>COUNTIF($E11:$E42,X$5)+COUNTIF($E46:$E83,X$5)+COUNTIF($E86:$E88,X$5)+COUNTIF($E91:$E91,X$5)+COUNTIF($E102:$E102,X$5)+COUNTIF($E111:$E111,X$5)+COUNTIF($E117:$E117,X$5)+COUNTIF(#REF!,X$5)+COUNTIF($E157:$E158,X$5)</f>
        <v>#REF!</v>
      </c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</row>
    <row r="194" spans="1:38" s="14" customFormat="1" ht="16.5" hidden="1" thickBot="1">
      <c r="A194" s="1264" t="s">
        <v>52</v>
      </c>
      <c r="B194" s="1265"/>
      <c r="C194" s="1265"/>
      <c r="D194" s="1265"/>
      <c r="E194" s="1265"/>
      <c r="F194" s="1265"/>
      <c r="G194" s="1265"/>
      <c r="H194" s="1265"/>
      <c r="I194" s="1265"/>
      <c r="J194" s="1265"/>
      <c r="K194" s="1265"/>
      <c r="L194" s="1265"/>
      <c r="M194" s="1265"/>
      <c r="N194" s="556" t="e">
        <f>COUNTIF($F11:$F42,N$5)+COUNTIF($F46:$F83,N$5)+COUNTIF($F86:$F88,N$5)+COUNTIF($F91:$F91,N$5)+COUNTIF($F102:$F102,N$5)+COUNTIF($F111:$F111,N$5)+COUNTIF($F117:$F117,N$5)+COUNTIF(#REF!,N$5)+COUNTIF($F157:$F158,N$5)</f>
        <v>#REF!</v>
      </c>
      <c r="O194" s="557" t="e">
        <f>COUNTIF($F11:$F42,O$5)+COUNTIF($F46:$F83,O$5)+COUNTIF($F86:$F88,O$5)+COUNTIF($F91:$F91,O$5)+COUNTIF($F102:$F102,O$5)+COUNTIF($F111:$F111,O$5)+COUNTIF($F117:$F117,O$5)+COUNTIF(#REF!,O$5)+COUNTIF($F157:$F158,O$5)</f>
        <v>#REF!</v>
      </c>
      <c r="P194" s="1020" t="e">
        <f>COUNTIF($F11:$F42,P$5)+COUNTIF($F46:$F83,P$5)+COUNTIF($F86:$F88,P$5)+COUNTIF($F91:$F91,P$5)+COUNTIF($F102:$F102,P$5)+COUNTIF($F111:$F111,P$5)+COUNTIF($F117:$F117,P$5)+COUNTIF(#REF!,P$5)+COUNTIF($F157:$F158,P$5)</f>
        <v>#REF!</v>
      </c>
      <c r="Q194" s="556" t="e">
        <f>COUNTIF($F11:$F42,Q$5)+COUNTIF($F46:$F83,Q$5)+COUNTIF($F86:$F88,Q$5)+COUNTIF($F91:$F91,Q$5)+COUNTIF($F102:$F102,Q$5)+COUNTIF($F111:$F111,Q$5)+COUNTIF($F117:$F117,Q$5)+COUNTIF(#REF!,Q$5)+COUNTIF($F157:$F158,Q$5)</f>
        <v>#REF!</v>
      </c>
      <c r="R194" s="557" t="e">
        <f>COUNTIF($F11:$F42,R$5)+COUNTIF($F46:$F83,R$5)+COUNTIF($F86:$F88,R$5)+COUNTIF($F91:$F91,R$5)+COUNTIF($F102:$F102,R$5)+COUNTIF($F111:$F111,R$5)+COUNTIF($F117:$F117,R$5)+COUNTIF(#REF!,R$5)+COUNTIF($F157:$F158,R$5)</f>
        <v>#REF!</v>
      </c>
      <c r="S194" s="559" t="e">
        <f>COUNTIF($F11:$F42,S$5)+COUNTIF($F46:$F83,S$5)+COUNTIF($F86:$F88,S$5)+COUNTIF($F91:$F91,S$5)+COUNTIF($F102:$F102,S$5)+COUNTIF($F111:$F111,S$5)+COUNTIF($F117:$F117,S$5)+COUNTIF(#REF!,S$5)+COUNTIF($F157:$F158,S$5)</f>
        <v>#REF!</v>
      </c>
      <c r="T194" s="560" t="e">
        <f>COUNTIF($F11:$F42,T$5)+COUNTIF($F46:$F83,T$5)+COUNTIF($F86:$F88,T$5)+COUNTIF($F91:$F91,T$5)+COUNTIF($F102:$F102,T$5)+COUNTIF($F111:$F111,T$5)+COUNTIF($F117:$F117,T$5)+COUNTIF(#REF!,T$5)+COUNTIF($F157:$F158,T$5)</f>
        <v>#REF!</v>
      </c>
      <c r="U194" s="557" t="e">
        <f>COUNTIF($F11:$F42,U$5)+COUNTIF($F46:$F83,U$5)+COUNTIF($F86:$F88,U$5)+COUNTIF($F91:$F91,U$5)+COUNTIF($F102:$F102,U$5)+COUNTIF($F111:$F111,U$5)+COUNTIF($F117:$F117,U$5)+COUNTIF(#REF!,U$5)+COUNTIF($F157:$F158,U$5)</f>
        <v>#REF!</v>
      </c>
      <c r="V194" s="558" t="e">
        <f>COUNTIF($F11:$F42,V$5)+COUNTIF($F46:$F83,V$5)+COUNTIF($F86:$F88,V$5)+COUNTIF($F91:$F91,V$5)+COUNTIF($F102:$F102,V$5)+COUNTIF($F111:$F111,V$5)+COUNTIF($F117:$F117,V$5)+COUNTIF(#REF!,V$5)+COUNTIF($F157:$F158,V$5)</f>
        <v>#REF!</v>
      </c>
      <c r="W194" s="556" t="e">
        <f>COUNTIF($F11:$F42,W$5)+COUNTIF($F46:$F83,W$5)+COUNTIF($F86:$F88,W$5)+COUNTIF($F91:$F91,W$5)+COUNTIF($F102:$F102,W$5)+COUNTIF($F111:$F111,W$5)+COUNTIF($F117:$F117,W$5)+COUNTIF(#REF!,W$5)+COUNTIF($F157:$F158,W$5)</f>
        <v>#REF!</v>
      </c>
      <c r="X194" s="557" t="e">
        <f>COUNTIF($F11:$F42,X$5)+COUNTIF($F46:$F83,X$5)+COUNTIF($F86:$F88,X$5)+COUNTIF($F91:$F91,X$5)+COUNTIF($F102:$F102,X$5)+COUNTIF($F111:$F111,X$5)+COUNTIF($F117:$F117,X$5)+COUNTIF(#REF!,X$5)+COUNTIF($F157:$F158,X$5)</f>
        <v>#REF!</v>
      </c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</row>
    <row r="195" spans="1:38" s="14" customFormat="1" ht="16.5" hidden="1" thickBot="1">
      <c r="A195" s="1266" t="s">
        <v>57</v>
      </c>
      <c r="B195" s="1267"/>
      <c r="C195" s="1267"/>
      <c r="D195" s="1267"/>
      <c r="E195" s="1267"/>
      <c r="F195" s="1267"/>
      <c r="G195" s="1267"/>
      <c r="H195" s="1267"/>
      <c r="I195" s="1267"/>
      <c r="J195" s="1267"/>
      <c r="K195" s="1267"/>
      <c r="L195" s="1267"/>
      <c r="M195" s="1268"/>
      <c r="N195" s="1269" t="s">
        <v>56</v>
      </c>
      <c r="O195" s="1270"/>
      <c r="P195" s="1271"/>
      <c r="Q195" s="1272" t="e">
        <f>G93/G189*100</f>
        <v>#REF!</v>
      </c>
      <c r="R195" s="1270"/>
      <c r="S195" s="1271"/>
      <c r="T195" s="1272" t="s">
        <v>3</v>
      </c>
      <c r="U195" s="1270"/>
      <c r="V195" s="1271"/>
      <c r="W195" s="1269" t="e">
        <f>(G125+#REF!)/G189*100</f>
        <v>#REF!</v>
      </c>
      <c r="X195" s="1270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</row>
    <row r="196" spans="1:40" ht="16.5" hidden="1" thickBot="1">
      <c r="A196" s="536"/>
      <c r="B196" s="537"/>
      <c r="C196" s="537"/>
      <c r="D196" s="537"/>
      <c r="E196" s="537"/>
      <c r="F196" s="537"/>
      <c r="G196" s="538"/>
      <c r="H196" s="539"/>
      <c r="I196" s="539"/>
      <c r="J196" s="539"/>
      <c r="K196" s="539"/>
      <c r="L196" s="539"/>
      <c r="M196" s="539"/>
      <c r="N196" s="1252" t="e">
        <f>AB189</f>
        <v>#REF!</v>
      </c>
      <c r="O196" s="1253"/>
      <c r="P196" s="1254"/>
      <c r="Q196" s="1252" t="e">
        <f>AE189</f>
        <v>#REF!</v>
      </c>
      <c r="R196" s="1255"/>
      <c r="S196" s="1256"/>
      <c r="T196" s="1252" t="e">
        <f>AH189</f>
        <v>#REF!</v>
      </c>
      <c r="U196" s="1253"/>
      <c r="V196" s="1254"/>
      <c r="W196" s="1252" t="e">
        <f>AK189</f>
        <v>#REF!</v>
      </c>
      <c r="X196" s="1253"/>
      <c r="Y196" s="32"/>
      <c r="Z196" s="32"/>
      <c r="AA196" s="448"/>
      <c r="AB196" s="448"/>
      <c r="AC196" s="448"/>
      <c r="AD196" s="73"/>
      <c r="AE196" s="73"/>
      <c r="AF196" s="73"/>
      <c r="AG196" s="73"/>
      <c r="AH196" s="73"/>
      <c r="AI196" s="73"/>
      <c r="AJ196" s="73"/>
      <c r="AK196" s="73"/>
      <c r="AL196" s="73"/>
      <c r="AM196" s="14"/>
      <c r="AN196" s="14"/>
    </row>
    <row r="197" spans="1:39" s="14" customFormat="1" ht="16.5" customHeight="1" thickBot="1">
      <c r="A197" s="1257" t="s">
        <v>246</v>
      </c>
      <c r="B197" s="1258"/>
      <c r="C197" s="1258"/>
      <c r="D197" s="1258"/>
      <c r="E197" s="1258"/>
      <c r="F197" s="1259"/>
      <c r="G197" s="785">
        <f aca="true" t="shared" si="86" ref="G197:X197">G93+G125+G159</f>
        <v>240</v>
      </c>
      <c r="H197" s="1027">
        <v>7200</v>
      </c>
      <c r="I197" s="786">
        <f t="shared" si="86"/>
        <v>3020</v>
      </c>
      <c r="J197" s="786">
        <f t="shared" si="86"/>
        <v>1615</v>
      </c>
      <c r="K197" s="786">
        <f t="shared" si="86"/>
        <v>407</v>
      </c>
      <c r="L197" s="786">
        <f t="shared" si="86"/>
        <v>988</v>
      </c>
      <c r="M197" s="786">
        <f t="shared" si="86"/>
        <v>4165</v>
      </c>
      <c r="N197" s="785">
        <f t="shared" si="86"/>
        <v>26</v>
      </c>
      <c r="O197" s="785">
        <f t="shared" si="86"/>
        <v>23</v>
      </c>
      <c r="P197" s="1015">
        <f t="shared" si="86"/>
        <v>26</v>
      </c>
      <c r="Q197" s="785">
        <f t="shared" si="86"/>
        <v>26</v>
      </c>
      <c r="R197" s="785">
        <f t="shared" si="86"/>
        <v>26</v>
      </c>
      <c r="S197" s="785">
        <f t="shared" si="86"/>
        <v>24</v>
      </c>
      <c r="T197" s="785">
        <f t="shared" si="86"/>
        <v>23</v>
      </c>
      <c r="U197" s="785">
        <f t="shared" si="86"/>
        <v>25</v>
      </c>
      <c r="V197" s="785">
        <f t="shared" si="86"/>
        <v>23</v>
      </c>
      <c r="W197" s="785">
        <f t="shared" si="86"/>
        <v>24</v>
      </c>
      <c r="X197" s="785">
        <f t="shared" si="86"/>
        <v>18</v>
      </c>
      <c r="Z197" s="40"/>
      <c r="AA197" s="73" t="s">
        <v>40</v>
      </c>
      <c r="AB197" s="410" t="e">
        <f>AB44+AB85+AB94+#REF!</f>
        <v>#REF!</v>
      </c>
      <c r="AC197" s="73"/>
      <c r="AD197" s="73" t="s">
        <v>41</v>
      </c>
      <c r="AE197" s="410" t="e">
        <f>AE44+AE85+AE94+AE126+#REF!</f>
        <v>#REF!</v>
      </c>
      <c r="AF197" s="73"/>
      <c r="AG197" s="73" t="s">
        <v>42</v>
      </c>
      <c r="AH197" s="410" t="e">
        <f>AH44+AH85+AH94+AH126+#REF!</f>
        <v>#REF!</v>
      </c>
      <c r="AI197" s="73"/>
      <c r="AJ197" s="73" t="s">
        <v>43</v>
      </c>
      <c r="AK197" s="410" t="e">
        <f>AK44+AK85+AK94+AK126+#REF!</f>
        <v>#REF!</v>
      </c>
      <c r="AL197" s="73"/>
      <c r="AM197" s="408" t="e">
        <f>AB197+AE197+AH197+AK197</f>
        <v>#REF!</v>
      </c>
    </row>
    <row r="198" spans="1:38" s="14" customFormat="1" ht="14.25" customHeight="1" thickBot="1">
      <c r="A198" s="1245" t="s">
        <v>48</v>
      </c>
      <c r="B198" s="1246"/>
      <c r="C198" s="1246"/>
      <c r="D198" s="1246"/>
      <c r="E198" s="1246"/>
      <c r="F198" s="1246"/>
      <c r="G198" s="1246"/>
      <c r="H198" s="1246"/>
      <c r="I198" s="1246"/>
      <c r="J198" s="1246"/>
      <c r="K198" s="1246"/>
      <c r="L198" s="1246"/>
      <c r="M198" s="1247"/>
      <c r="N198" s="787">
        <f>N197</f>
        <v>26</v>
      </c>
      <c r="O198" s="788">
        <f aca="true" t="shared" si="87" ref="O198:X198">O197</f>
        <v>23</v>
      </c>
      <c r="P198" s="1016">
        <f t="shared" si="87"/>
        <v>26</v>
      </c>
      <c r="Q198" s="787">
        <f t="shared" si="87"/>
        <v>26</v>
      </c>
      <c r="R198" s="788">
        <f t="shared" si="87"/>
        <v>26</v>
      </c>
      <c r="S198" s="789">
        <f t="shared" si="87"/>
        <v>24</v>
      </c>
      <c r="T198" s="787">
        <f t="shared" si="87"/>
        <v>23</v>
      </c>
      <c r="U198" s="788">
        <f t="shared" si="87"/>
        <v>25</v>
      </c>
      <c r="V198" s="789">
        <f t="shared" si="87"/>
        <v>23</v>
      </c>
      <c r="W198" s="787">
        <f t="shared" si="87"/>
        <v>24</v>
      </c>
      <c r="X198" s="788">
        <f t="shared" si="87"/>
        <v>18</v>
      </c>
      <c r="Y198" s="32"/>
      <c r="Z198" s="32"/>
      <c r="AA198" s="448"/>
      <c r="AB198" s="448"/>
      <c r="AC198" s="448"/>
      <c r="AD198" s="73"/>
      <c r="AE198" s="73"/>
      <c r="AF198" s="73"/>
      <c r="AG198" s="73"/>
      <c r="AH198" s="73"/>
      <c r="AI198" s="73"/>
      <c r="AJ198" s="73"/>
      <c r="AK198" s="73"/>
      <c r="AL198" s="73"/>
    </row>
    <row r="199" spans="1:38" s="14" customFormat="1" ht="14.25" customHeight="1" thickBot="1">
      <c r="A199" s="1248" t="s">
        <v>49</v>
      </c>
      <c r="B199" s="1249"/>
      <c r="C199" s="1249"/>
      <c r="D199" s="1249"/>
      <c r="E199" s="1249"/>
      <c r="F199" s="1249"/>
      <c r="G199" s="1249"/>
      <c r="H199" s="1249"/>
      <c r="I199" s="1249"/>
      <c r="J199" s="1249"/>
      <c r="K199" s="1249"/>
      <c r="L199" s="1249"/>
      <c r="M199" s="1249"/>
      <c r="N199" s="787">
        <f>COUNTIF($C11:$C42,N$5)+COUNTIF($C46:$C83,N$5)+COUNTIF($C86:$C88,N$5)+COUNTIF($C91:$C91,N$5)+COUNTIF($C102:$C102,N$5)+COUNTIF($C111:$C111,N$5)+COUNTIF($C117:$C117,N$5)+COUNTIF($C129:$C147,N$5)</f>
        <v>3</v>
      </c>
      <c r="O199" s="788">
        <f>COUNTIF($C11:$C42,O$5)+COUNTIF($C46:$C83,O$5)+COUNTIF($C86:$C88,O$5)+COUNTIF($C91:$C91,O$5)+COUNTIF($C102:$C102,O$5)+COUNTIF($C111:$C111,O$5)+COUNTIF($C117:$C117,O$5)+COUNTIF($C129:$C147,O$5)</f>
        <v>0</v>
      </c>
      <c r="P199" s="1021">
        <f>COUNTIF($C11:$C42,P$5)+COUNTIF($C46:$C83,P$5)+COUNTIF($C86:$C88,P$5)+COUNTIF($C91:$C91,P$5)+COUNTIF($C102:$C102,P$5)+COUNTIF($C111:$C111,P$5)+COUNTIF($C117:$C117,P$5)+COUNTIF($C129:$C147,P$5)</f>
        <v>4</v>
      </c>
      <c r="Q199" s="787">
        <f>COUNTIF($C11:$C42,Q$5)+COUNTIF($C46:$C83,Q$5)+COUNTIF($C86:$C88,Q$5)+COUNTIF($C91:$C91,Q$5)+COUNTIF($C102:$C102,Q$5)+COUNTIF($C111:$C111,Q$5)+COUNTIF($C117:$C117,Q$5)+COUNTIF($C129:$C147,Q$5)</f>
        <v>3</v>
      </c>
      <c r="R199" s="788">
        <v>1</v>
      </c>
      <c r="S199" s="789">
        <f>COUNTIF($C11:$C42,S$5)+COUNTIF($C46:$C83,S$5)+COUNTIF($C86:$C88,S$5)+COUNTIF($C91:$C91,S$5)+COUNTIF($C102:$C102,S$5)+COUNTIF($C111:$C111,S$5)+COUNTIF($C117:$C117,S$5)+COUNTIF($C129:$C147,S$5)</f>
        <v>3</v>
      </c>
      <c r="T199" s="791">
        <v>1</v>
      </c>
      <c r="U199" s="788">
        <f>COUNTIF($C11:$C42,U$5)+COUNTIF($C46:$C83,U$5)+COUNTIF($C86:$C88,U$5)+COUNTIF($C91:$C91,U$5)+COUNTIF($C102:$C102,U$5)+COUNTIF($C111:$C111,U$5)+COUNTIF($C117:$C117,U$5)+COUNTIF($C129:$C147,U$5)</f>
        <v>2</v>
      </c>
      <c r="V199" s="790">
        <f>COUNTIF($C11:$C42,V$5)+COUNTIF($C46:$C83,V$5)+COUNTIF($C86:$C88,V$5)+COUNTIF($C91:$C91,V$5)+COUNTIF($C102:$C102,V$5)+COUNTIF($C111:$C111,V$5)+COUNTIF($C117:$C117,V$5)+COUNTIF($C129:$C147,V$5)</f>
        <v>2</v>
      </c>
      <c r="W199" s="787">
        <f>COUNTIF($C11:$C42,W$5)+COUNTIF($C46:$C83,W$5)+COUNTIF($C86:$C88,W$5)+COUNTIF($C91:$C91,W$5)+COUNTIF($C102:$C102,W$5)+COUNTIF($C111:$C111,W$5)+COUNTIF($C117:$C117,W$5)+COUNTIF($C129:$C147,W$5)</f>
        <v>2</v>
      </c>
      <c r="X199" s="788">
        <f>COUNTIF($C11:$C42,X$5)+COUNTIF($C46:$C83,X$5)+COUNTIF($C86:$C88,X$5)+COUNTIF($C91:$C91,X$5)+COUNTIF($C102:$C102,X$5)+COUNTIF($C111:$C111,X$5)+COUNTIF($C117:$C117,X$5)+COUNTIF($C129:$C147,X$5)</f>
        <v>2</v>
      </c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</row>
    <row r="200" spans="1:38" s="14" customFormat="1" ht="14.25" customHeight="1" thickBot="1">
      <c r="A200" s="1248" t="s">
        <v>50</v>
      </c>
      <c r="B200" s="1249"/>
      <c r="C200" s="1249"/>
      <c r="D200" s="1249"/>
      <c r="E200" s="1249"/>
      <c r="F200" s="1249"/>
      <c r="G200" s="1249"/>
      <c r="H200" s="1249"/>
      <c r="I200" s="1249"/>
      <c r="J200" s="1249"/>
      <c r="K200" s="1249"/>
      <c r="L200" s="1249"/>
      <c r="M200" s="1249"/>
      <c r="N200" s="775">
        <f>COUNTIF($D11:$D42,N$5)+COUNTIF($D46:$D83,N$5)+COUNTIF($D86:$D88,N$5)+COUNTIF($D91:$D91,N$5)+COUNTIF($D102:$D102,N$5)+COUNTIF($D111:$D111,N$5)+COUNTIF($D117:$D117,N$5)+COUNTIF($D129:$D147,N$5)</f>
        <v>5</v>
      </c>
      <c r="O200" s="792"/>
      <c r="P200" s="1017">
        <f>COUNTIF($D11:$D42,P$5)+COUNTIF($D46:$D83,P$5)+COUNTIF($D86:$D88,P$5)+COUNTIF($D91:$D91,P$5)+COUNTIF($D102:$D102,P$5)+COUNTIF($D111:$D111,P$5)+COUNTIF($D117:$D117,P$5)+COUNTIF($D129:$D147,P$5)</f>
        <v>3</v>
      </c>
      <c r="Q200" s="775">
        <f>COUNTIF($D11:$D42,Q$5)+COUNTIF($D46:$D83,Q$5)+COUNTIF($D86:$D88,Q$5)+COUNTIF($D91:$D91,Q$5)+COUNTIF($D102:$D102,Q$5)+COUNTIF($D111:$D111,Q$5)+COUNTIF($D117:$D117,Q$5)+COUNTIF($D129:$D147,Q$5)</f>
        <v>4</v>
      </c>
      <c r="R200" s="792">
        <v>2</v>
      </c>
      <c r="S200" s="794">
        <v>4</v>
      </c>
      <c r="T200" s="776">
        <f>COUNTIF($D11:$D42,T$5)+COUNTIF($D46:$D83,T$5)+COUNTIF($D86:$D88,T$5)+COUNTIF($D91:$D91,T$5)+COUNTIF($D102:$D102,T$5)+COUNTIF($D111:$D111,T$5)+COUNTIF($D117:$D117,T$5)+COUNTIF($D129:$D147,T$5)</f>
        <v>4</v>
      </c>
      <c r="U200" s="792">
        <f>COUNTIF($D11:$D42,U$5)+COUNTIF($D46:$D83,U$5)+COUNTIF($D86:$D88,U$5)+COUNTIF($D91:$D91,U$5)+COUNTIF($D102:$D102,U$5)+COUNTIF($D111:$D111,U$5)+COUNTIF($D117:$D117,U$5)+COUNTIF($D129:$D147,U$5)</f>
        <v>2</v>
      </c>
      <c r="V200" s="793">
        <v>4</v>
      </c>
      <c r="W200" s="775">
        <f>COUNTIF($D11:$D42,W$5)+COUNTIF($D46:$D83,W$5)+COUNTIF($D86:$D88,W$5)+COUNTIF($D91:$D91,W$5)+COUNTIF($D102:$D102,W$5)+COUNTIF($D111:$D111,W$5)+COUNTIF($D117:$D117,W$5)+COUNTIF($D129:$D147,W$5)</f>
        <v>4</v>
      </c>
      <c r="X200" s="792">
        <f>COUNTIF($D11:$D42,X$5)+COUNTIF($D46:$D83,X$5)+COUNTIF($D86:$D88,X$5)+COUNTIF($D91:$D91,X$5)+COUNTIF($D102:$D102,X$5)+COUNTIF($D111:$D111,X$5)+COUNTIF($D117:$D117,X$5)+COUNTIF($D129:$D147,X$5)</f>
        <v>4</v>
      </c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</row>
    <row r="201" spans="1:38" s="14" customFormat="1" ht="14.25" customHeight="1" thickBot="1">
      <c r="A201" s="1248" t="s">
        <v>51</v>
      </c>
      <c r="B201" s="1249"/>
      <c r="C201" s="1249"/>
      <c r="D201" s="1249"/>
      <c r="E201" s="1249"/>
      <c r="F201" s="1249"/>
      <c r="G201" s="1249"/>
      <c r="H201" s="1249"/>
      <c r="I201" s="1249"/>
      <c r="J201" s="1249"/>
      <c r="K201" s="1249"/>
      <c r="L201" s="1249"/>
      <c r="M201" s="1249"/>
      <c r="N201" s="795">
        <f aca="true" t="shared" si="88" ref="N201:X201">COUNTIF($E11:$E42,N$5)+COUNTIF($E46:$E83,N$5)+COUNTIF($E86:$E88,N$5)+COUNTIF($E91:$E91,N$5)+COUNTIF($E102:$E102,N$5)+COUNTIF($E111:$E111,N$5)+COUNTIF($E117:$E117,N$5)+COUNTIF($E129:$E147,N$5)</f>
        <v>0</v>
      </c>
      <c r="O201" s="796">
        <f t="shared" si="88"/>
        <v>0</v>
      </c>
      <c r="P201" s="1019">
        <f t="shared" si="88"/>
        <v>0</v>
      </c>
      <c r="Q201" s="795">
        <f t="shared" si="88"/>
        <v>0</v>
      </c>
      <c r="R201" s="796">
        <f t="shared" si="88"/>
        <v>0</v>
      </c>
      <c r="S201" s="797">
        <f t="shared" si="88"/>
        <v>0</v>
      </c>
      <c r="T201" s="798">
        <f t="shared" si="88"/>
        <v>0</v>
      </c>
      <c r="U201" s="796">
        <f t="shared" si="88"/>
        <v>0</v>
      </c>
      <c r="V201" s="793">
        <f t="shared" si="88"/>
        <v>1</v>
      </c>
      <c r="W201" s="795">
        <f t="shared" si="88"/>
        <v>0</v>
      </c>
      <c r="X201" s="796">
        <f t="shared" si="88"/>
        <v>0</v>
      </c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</row>
    <row r="202" spans="1:38" s="14" customFormat="1" ht="14.25" customHeight="1" thickBot="1">
      <c r="A202" s="1248" t="s">
        <v>52</v>
      </c>
      <c r="B202" s="1249"/>
      <c r="C202" s="1249"/>
      <c r="D202" s="1249"/>
      <c r="E202" s="1249"/>
      <c r="F202" s="1249"/>
      <c r="G202" s="1249"/>
      <c r="H202" s="1249"/>
      <c r="I202" s="1249"/>
      <c r="J202" s="1249"/>
      <c r="K202" s="1249"/>
      <c r="L202" s="1249"/>
      <c r="M202" s="1249"/>
      <c r="N202" s="799">
        <f aca="true" t="shared" si="89" ref="N202:X202">COUNTIF($F11:$F42,N$5)+COUNTIF($F46:$F83,N$5)+COUNTIF($F86:$F88,N$5)+COUNTIF($F91:$F91,N$5)+COUNTIF($F102:$F102,N$5)+COUNTIF($F111:$F111,N$5)+COUNTIF($F117:$F117,N$5)+COUNTIF($F129:$F147,N$5)</f>
        <v>0</v>
      </c>
      <c r="O202" s="800">
        <f t="shared" si="89"/>
        <v>0</v>
      </c>
      <c r="P202" s="1022">
        <f t="shared" si="89"/>
        <v>0</v>
      </c>
      <c r="Q202" s="799">
        <f t="shared" si="89"/>
        <v>0</v>
      </c>
      <c r="R202" s="800">
        <f t="shared" si="89"/>
        <v>0</v>
      </c>
      <c r="S202" s="802">
        <f t="shared" si="89"/>
        <v>0</v>
      </c>
      <c r="T202" s="803">
        <f t="shared" si="89"/>
        <v>1</v>
      </c>
      <c r="U202" s="800">
        <f t="shared" si="89"/>
        <v>0</v>
      </c>
      <c r="V202" s="801">
        <f t="shared" si="89"/>
        <v>0</v>
      </c>
      <c r="W202" s="799">
        <f t="shared" si="89"/>
        <v>1</v>
      </c>
      <c r="X202" s="800">
        <f t="shared" si="89"/>
        <v>0</v>
      </c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</row>
    <row r="203" spans="1:38" s="14" customFormat="1" ht="14.25" customHeight="1" thickBot="1">
      <c r="A203" s="1261" t="s">
        <v>57</v>
      </c>
      <c r="B203" s="1262"/>
      <c r="C203" s="1262"/>
      <c r="D203" s="1262"/>
      <c r="E203" s="1262"/>
      <c r="F203" s="1262"/>
      <c r="G203" s="1262"/>
      <c r="H203" s="1262"/>
      <c r="I203" s="1262"/>
      <c r="J203" s="1262"/>
      <c r="K203" s="1262"/>
      <c r="L203" s="1262"/>
      <c r="M203" s="1263"/>
      <c r="N203" s="1250" t="s">
        <v>56</v>
      </c>
      <c r="O203" s="1030"/>
      <c r="P203" s="1251"/>
      <c r="Q203" s="1260">
        <f>G93/G197*100</f>
        <v>72.08333333333333</v>
      </c>
      <c r="R203" s="1030"/>
      <c r="S203" s="1251"/>
      <c r="T203" s="1260" t="s">
        <v>3</v>
      </c>
      <c r="U203" s="1030"/>
      <c r="V203" s="1251"/>
      <c r="W203" s="1250">
        <f>(G125+G159)/G197*100</f>
        <v>27.916666666666668</v>
      </c>
      <c r="X203" s="1030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</row>
    <row r="204" spans="1:40" ht="14.25" customHeight="1" thickBot="1">
      <c r="A204" s="779"/>
      <c r="B204" s="780"/>
      <c r="C204" s="780"/>
      <c r="D204" s="780"/>
      <c r="E204" s="780"/>
      <c r="F204" s="780"/>
      <c r="G204" s="804"/>
      <c r="H204" s="805"/>
      <c r="I204" s="805"/>
      <c r="J204" s="805"/>
      <c r="K204" s="805"/>
      <c r="L204" s="805"/>
      <c r="M204" s="805"/>
      <c r="N204" s="1242">
        <f>G12+G13+G14+G17+G18+G22+G23+G24+G25+G28+G29+G30+G32+G33+G34+G36+G39+G40+G42+G60+G19</f>
        <v>60</v>
      </c>
      <c r="O204" s="1243"/>
      <c r="P204" s="1244"/>
      <c r="Q204" s="1242">
        <f>G20+G26+G37+G41+G48+G55+G56+G57+G63+G86+G102+G65+G78+G79+G129+G52+G69+G70+G46+G80</f>
        <v>60</v>
      </c>
      <c r="R204" s="1243"/>
      <c r="S204" s="1244"/>
      <c r="T204" s="1242">
        <f>G49+G50+G51+G58+G66+G67+G111+G117+G139+G140+G145+G87+G147+G74+G75+G81+G82+G141+G131+G132</f>
        <v>60</v>
      </c>
      <c r="U204" s="1243"/>
      <c r="V204" s="1244"/>
      <c r="W204" s="1242">
        <f>G15+G53+G61+G62+G71+G88+G91+G134+G137+G142+G146+G72+G76+G133</f>
        <v>60</v>
      </c>
      <c r="X204" s="1243"/>
      <c r="Y204" s="32"/>
      <c r="Z204" s="32"/>
      <c r="AA204" s="448"/>
      <c r="AB204" s="448"/>
      <c r="AC204" s="448"/>
      <c r="AD204" s="73"/>
      <c r="AE204" s="73"/>
      <c r="AF204" s="73"/>
      <c r="AG204" s="73"/>
      <c r="AH204" s="73"/>
      <c r="AI204" s="73"/>
      <c r="AJ204" s="73"/>
      <c r="AK204" s="73"/>
      <c r="AL204" s="73"/>
      <c r="AM204" s="14"/>
      <c r="AN204" s="14"/>
    </row>
    <row r="205" spans="1:38" s="14" customFormat="1" ht="16.5" customHeight="1" thickBot="1">
      <c r="A205" s="668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58"/>
      <c r="O205" s="158"/>
      <c r="P205" s="293"/>
      <c r="Q205" s="158"/>
      <c r="R205" s="158"/>
      <c r="S205" s="158"/>
      <c r="T205" s="292"/>
      <c r="U205" s="158"/>
      <c r="V205" s="293"/>
      <c r="W205" s="158"/>
      <c r="X205" s="158"/>
      <c r="AA205" s="443"/>
      <c r="AB205" s="443"/>
      <c r="AC205" s="443"/>
      <c r="AD205" s="443"/>
      <c r="AE205" s="443"/>
      <c r="AF205" s="443"/>
      <c r="AG205" s="443"/>
      <c r="AH205" s="443"/>
      <c r="AI205" s="443"/>
      <c r="AJ205" s="443"/>
      <c r="AK205" s="443"/>
      <c r="AL205" s="443"/>
    </row>
    <row r="206" spans="1:38" s="14" customFormat="1" ht="15.75">
      <c r="A206" s="450">
        <v>1</v>
      </c>
      <c r="B206" s="455" t="s">
        <v>100</v>
      </c>
      <c r="C206" s="454"/>
      <c r="D206" s="451"/>
      <c r="E206" s="451"/>
      <c r="F206" s="456"/>
      <c r="G206" s="458">
        <f>G207+G208</f>
        <v>13</v>
      </c>
      <c r="H206" s="458">
        <f aca="true" t="shared" si="90" ref="H206:M206">H207+H208</f>
        <v>390</v>
      </c>
      <c r="I206" s="457">
        <f t="shared" si="90"/>
        <v>264</v>
      </c>
      <c r="J206" s="452">
        <f t="shared" si="90"/>
        <v>4</v>
      </c>
      <c r="K206" s="452">
        <f t="shared" si="90"/>
        <v>0</v>
      </c>
      <c r="L206" s="452">
        <f t="shared" si="90"/>
        <v>260</v>
      </c>
      <c r="M206" s="459">
        <f t="shared" si="90"/>
        <v>126</v>
      </c>
      <c r="N206" s="462"/>
      <c r="O206" s="453"/>
      <c r="P206" s="236"/>
      <c r="Q206" s="461"/>
      <c r="R206" s="453"/>
      <c r="S206" s="463"/>
      <c r="T206" s="462"/>
      <c r="U206" s="453"/>
      <c r="V206" s="236"/>
      <c r="W206" s="462"/>
      <c r="X206" s="45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</row>
    <row r="207" spans="1:202" s="73" customFormat="1" ht="31.5">
      <c r="A207" s="362" t="s">
        <v>196</v>
      </c>
      <c r="B207" s="114" t="s">
        <v>100</v>
      </c>
      <c r="C207" s="241"/>
      <c r="D207" s="116" t="s">
        <v>193</v>
      </c>
      <c r="E207" s="116"/>
      <c r="F207" s="122"/>
      <c r="G207" s="52">
        <v>7</v>
      </c>
      <c r="H207" s="251">
        <f>G207*30</f>
        <v>210</v>
      </c>
      <c r="I207" s="123">
        <f>L207+J207</f>
        <v>132</v>
      </c>
      <c r="J207" s="116">
        <v>4</v>
      </c>
      <c r="K207" s="116"/>
      <c r="L207" s="116">
        <v>128</v>
      </c>
      <c r="M207" s="460">
        <f>H207-I207</f>
        <v>78</v>
      </c>
      <c r="N207" s="120">
        <v>4</v>
      </c>
      <c r="O207" s="121">
        <v>4</v>
      </c>
      <c r="P207" s="117">
        <v>4</v>
      </c>
      <c r="Q207" s="123"/>
      <c r="R207" s="121"/>
      <c r="S207" s="122"/>
      <c r="T207" s="120"/>
      <c r="U207" s="121"/>
      <c r="V207" s="117"/>
      <c r="W207" s="120"/>
      <c r="X207" s="122"/>
      <c r="Y207" s="14"/>
      <c r="Z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</row>
    <row r="208" spans="1:202" s="73" customFormat="1" ht="31.5">
      <c r="A208" s="362" t="s">
        <v>197</v>
      </c>
      <c r="B208" s="114" t="s">
        <v>100</v>
      </c>
      <c r="C208" s="241"/>
      <c r="D208" s="116" t="s">
        <v>194</v>
      </c>
      <c r="E208" s="116"/>
      <c r="F208" s="122"/>
      <c r="G208" s="52">
        <v>6</v>
      </c>
      <c r="H208" s="251">
        <f>G208*30</f>
        <v>180</v>
      </c>
      <c r="I208" s="123">
        <f>L208+J208</f>
        <v>132</v>
      </c>
      <c r="J208" s="116"/>
      <c r="K208" s="116"/>
      <c r="L208" s="116">
        <v>132</v>
      </c>
      <c r="M208" s="460">
        <f>H208-I208</f>
        <v>48</v>
      </c>
      <c r="N208" s="120"/>
      <c r="O208" s="121"/>
      <c r="P208" s="117"/>
      <c r="Q208" s="123">
        <v>4</v>
      </c>
      <c r="R208" s="121">
        <v>4</v>
      </c>
      <c r="S208" s="122">
        <v>4</v>
      </c>
      <c r="T208" s="120"/>
      <c r="U208" s="121"/>
      <c r="V208" s="117"/>
      <c r="W208" s="120"/>
      <c r="X208" s="122"/>
      <c r="Y208" s="14"/>
      <c r="Z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</row>
    <row r="209" spans="1:202" s="73" customFormat="1" ht="63.75" thickBot="1">
      <c r="A209" s="669" t="s">
        <v>198</v>
      </c>
      <c r="B209" s="114" t="s">
        <v>100</v>
      </c>
      <c r="C209" s="241"/>
      <c r="D209" s="116" t="s">
        <v>195</v>
      </c>
      <c r="E209" s="116"/>
      <c r="F209" s="122"/>
      <c r="G209" s="52"/>
      <c r="H209" s="469"/>
      <c r="I209" s="123"/>
      <c r="J209" s="116"/>
      <c r="K209" s="116"/>
      <c r="L209" s="116"/>
      <c r="M209" s="122"/>
      <c r="N209" s="120"/>
      <c r="O209" s="116"/>
      <c r="P209" s="117"/>
      <c r="Q209" s="123"/>
      <c r="R209" s="116"/>
      <c r="S209" s="122"/>
      <c r="T209" s="120" t="s">
        <v>165</v>
      </c>
      <c r="U209" s="116" t="s">
        <v>165</v>
      </c>
      <c r="V209" s="117" t="s">
        <v>165</v>
      </c>
      <c r="W209" s="120" t="s">
        <v>165</v>
      </c>
      <c r="X209" s="116" t="s">
        <v>165</v>
      </c>
      <c r="Y209" s="14"/>
      <c r="Z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</row>
    <row r="210" spans="1:202" s="73" customFormat="1" ht="31.5">
      <c r="A210" s="478" t="s">
        <v>255</v>
      </c>
      <c r="B210" s="495" t="s">
        <v>256</v>
      </c>
      <c r="C210" s="494"/>
      <c r="D210" s="479"/>
      <c r="E210" s="480"/>
      <c r="F210" s="498"/>
      <c r="G210" s="503">
        <f>SUM(G211:G214)</f>
        <v>18</v>
      </c>
      <c r="H210" s="519">
        <f aca="true" t="shared" si="91" ref="H210:M210">SUM(H211:H214)</f>
        <v>540</v>
      </c>
      <c r="I210" s="520">
        <f t="shared" si="91"/>
        <v>294</v>
      </c>
      <c r="J210" s="521">
        <f t="shared" si="91"/>
        <v>0</v>
      </c>
      <c r="K210" s="521">
        <f t="shared" si="91"/>
        <v>0</v>
      </c>
      <c r="L210" s="521">
        <f t="shared" si="91"/>
        <v>294</v>
      </c>
      <c r="M210" s="522">
        <f t="shared" si="91"/>
        <v>246</v>
      </c>
      <c r="N210" s="506"/>
      <c r="O210" s="481"/>
      <c r="P210" s="1023"/>
      <c r="Q210" s="506"/>
      <c r="R210" s="481"/>
      <c r="S210" s="509"/>
      <c r="T210" s="512"/>
      <c r="U210" s="482"/>
      <c r="V210" s="515"/>
      <c r="W210" s="512"/>
      <c r="X210" s="483"/>
      <c r="Y210" s="14"/>
      <c r="Z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</row>
    <row r="211" spans="1:202" s="73" customFormat="1" ht="15.75">
      <c r="A211" s="484" t="s">
        <v>260</v>
      </c>
      <c r="B211" s="496" t="s">
        <v>257</v>
      </c>
      <c r="C211" s="474">
        <v>2</v>
      </c>
      <c r="D211" s="474" t="s">
        <v>258</v>
      </c>
      <c r="E211" s="470"/>
      <c r="F211" s="499"/>
      <c r="G211" s="504">
        <v>6</v>
      </c>
      <c r="H211" s="501">
        <f>G211*30</f>
        <v>180</v>
      </c>
      <c r="I211" s="476">
        <f>J211+K211+L211</f>
        <v>99</v>
      </c>
      <c r="J211" s="475"/>
      <c r="K211" s="475"/>
      <c r="L211" s="475">
        <v>99</v>
      </c>
      <c r="M211" s="477">
        <f>H211-I211</f>
        <v>81</v>
      </c>
      <c r="N211" s="471">
        <v>3</v>
      </c>
      <c r="O211" s="471">
        <v>3</v>
      </c>
      <c r="P211" s="240">
        <v>3</v>
      </c>
      <c r="Q211" s="507"/>
      <c r="R211" s="471"/>
      <c r="S211" s="510"/>
      <c r="T211" s="513"/>
      <c r="U211" s="472"/>
      <c r="V211" s="516"/>
      <c r="W211" s="513"/>
      <c r="X211" s="473"/>
      <c r="Y211" s="14"/>
      <c r="Z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</row>
    <row r="212" spans="1:202" s="73" customFormat="1" ht="15.75">
      <c r="A212" s="484" t="s">
        <v>261</v>
      </c>
      <c r="B212" s="496" t="s">
        <v>257</v>
      </c>
      <c r="C212" s="474">
        <v>4</v>
      </c>
      <c r="D212" s="474" t="s">
        <v>259</v>
      </c>
      <c r="E212" s="470"/>
      <c r="F212" s="499"/>
      <c r="G212" s="504">
        <v>6</v>
      </c>
      <c r="H212" s="501">
        <f>G212*30</f>
        <v>180</v>
      </c>
      <c r="I212" s="476">
        <f>J212+K212+L212</f>
        <v>99</v>
      </c>
      <c r="J212" s="475"/>
      <c r="K212" s="475"/>
      <c r="L212" s="475">
        <v>99</v>
      </c>
      <c r="M212" s="477">
        <f>H212-I212</f>
        <v>81</v>
      </c>
      <c r="N212" s="471"/>
      <c r="O212" s="471"/>
      <c r="P212" s="240"/>
      <c r="Q212" s="507">
        <v>3</v>
      </c>
      <c r="R212" s="471">
        <v>3</v>
      </c>
      <c r="S212" s="510">
        <v>3</v>
      </c>
      <c r="T212" s="513"/>
      <c r="U212" s="472"/>
      <c r="V212" s="516"/>
      <c r="W212" s="513"/>
      <c r="X212" s="473"/>
      <c r="Y212" s="14"/>
      <c r="Z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</row>
    <row r="213" spans="1:202" s="73" customFormat="1" ht="15.75">
      <c r="A213" s="484" t="s">
        <v>262</v>
      </c>
      <c r="B213" s="496" t="s">
        <v>257</v>
      </c>
      <c r="C213" s="474">
        <v>6</v>
      </c>
      <c r="D213" s="474" t="s">
        <v>199</v>
      </c>
      <c r="E213" s="470"/>
      <c r="F213" s="499"/>
      <c r="G213" s="504">
        <v>4</v>
      </c>
      <c r="H213" s="501">
        <f>G213*30</f>
        <v>120</v>
      </c>
      <c r="I213" s="476">
        <f>J213+K213+L213</f>
        <v>66</v>
      </c>
      <c r="J213" s="475"/>
      <c r="K213" s="475"/>
      <c r="L213" s="475">
        <v>66</v>
      </c>
      <c r="M213" s="477">
        <f>H213-I213</f>
        <v>54</v>
      </c>
      <c r="N213" s="471"/>
      <c r="O213" s="471"/>
      <c r="P213" s="240"/>
      <c r="Q213" s="507"/>
      <c r="R213" s="471"/>
      <c r="S213" s="510"/>
      <c r="T213" s="513">
        <v>2</v>
      </c>
      <c r="U213" s="472">
        <v>2</v>
      </c>
      <c r="V213" s="516">
        <v>2</v>
      </c>
      <c r="W213" s="513"/>
      <c r="X213" s="473"/>
      <c r="Y213" s="14"/>
      <c r="Z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</row>
    <row r="214" spans="1:202" s="73" customFormat="1" ht="16.5" thickBot="1">
      <c r="A214" s="485" t="s">
        <v>263</v>
      </c>
      <c r="B214" s="497" t="s">
        <v>257</v>
      </c>
      <c r="C214" s="486">
        <v>7</v>
      </c>
      <c r="D214" s="486"/>
      <c r="E214" s="487"/>
      <c r="F214" s="500"/>
      <c r="G214" s="505">
        <v>2</v>
      </c>
      <c r="H214" s="502">
        <f>G214*30</f>
        <v>60</v>
      </c>
      <c r="I214" s="489">
        <f>J214+K214+L214</f>
        <v>30</v>
      </c>
      <c r="J214" s="488"/>
      <c r="K214" s="488"/>
      <c r="L214" s="488">
        <v>30</v>
      </c>
      <c r="M214" s="490">
        <f>H214-I214</f>
        <v>30</v>
      </c>
      <c r="N214" s="491"/>
      <c r="O214" s="491"/>
      <c r="P214" s="1024"/>
      <c r="Q214" s="508"/>
      <c r="R214" s="491"/>
      <c r="S214" s="511"/>
      <c r="T214" s="514"/>
      <c r="U214" s="492"/>
      <c r="V214" s="517"/>
      <c r="W214" s="514">
        <v>2</v>
      </c>
      <c r="X214" s="493"/>
      <c r="Y214" s="14"/>
      <c r="Z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</row>
    <row r="215" spans="1:38" s="14" customFormat="1" ht="15.75">
      <c r="A215" s="518" t="s">
        <v>192</v>
      </c>
      <c r="B215" s="181"/>
      <c r="C215" s="180"/>
      <c r="D215" s="180"/>
      <c r="E215" s="182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58"/>
      <c r="U215" s="180"/>
      <c r="V215" s="180"/>
      <c r="W215" s="180"/>
      <c r="X215" s="180"/>
      <c r="AA215" s="449" t="s">
        <v>188</v>
      </c>
      <c r="AB215" s="449"/>
      <c r="AC215" s="449"/>
      <c r="AD215" s="449"/>
      <c r="AE215" s="449"/>
      <c r="AF215" s="449"/>
      <c r="AG215" s="449"/>
      <c r="AH215" s="449"/>
      <c r="AI215" s="449"/>
      <c r="AJ215" s="449"/>
      <c r="AK215" s="449"/>
      <c r="AL215" s="449"/>
    </row>
    <row r="216" spans="1:38" s="14" customFormat="1" ht="15.75">
      <c r="A216" s="180"/>
      <c r="B216" s="183"/>
      <c r="C216" s="180"/>
      <c r="D216" s="180"/>
      <c r="E216" s="19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58"/>
      <c r="U216" s="180"/>
      <c r="V216" s="180"/>
      <c r="W216" s="180"/>
      <c r="X216" s="180"/>
      <c r="AA216" s="449"/>
      <c r="AB216" s="449"/>
      <c r="AC216" s="449"/>
      <c r="AD216" s="449"/>
      <c r="AE216" s="449"/>
      <c r="AF216" s="449"/>
      <c r="AG216" s="449"/>
      <c r="AH216" s="449"/>
      <c r="AI216" s="449"/>
      <c r="AJ216" s="449"/>
      <c r="AK216" s="449"/>
      <c r="AL216" s="449"/>
    </row>
    <row r="217" spans="1:38" s="14" customFormat="1" ht="15.75">
      <c r="A217" s="180"/>
      <c r="B217" s="183"/>
      <c r="C217" s="374"/>
      <c r="D217" s="29" t="s">
        <v>266</v>
      </c>
      <c r="E217" s="375"/>
      <c r="F217" s="376"/>
      <c r="G217" s="376"/>
      <c r="H217" s="376"/>
      <c r="I217" s="375"/>
      <c r="J217" s="1236" t="s">
        <v>244</v>
      </c>
      <c r="K217" s="1237"/>
      <c r="L217" s="1237"/>
      <c r="M217" s="1237"/>
      <c r="N217" s="1237"/>
      <c r="O217" s="377"/>
      <c r="P217" s="1025"/>
      <c r="Q217" s="378"/>
      <c r="R217" s="378"/>
      <c r="S217" s="379"/>
      <c r="T217" s="158"/>
      <c r="U217" s="180"/>
      <c r="V217" s="180"/>
      <c r="W217" s="180"/>
      <c r="X217" s="180"/>
      <c r="AA217" s="449"/>
      <c r="AB217" s="449"/>
      <c r="AC217" s="449"/>
      <c r="AD217" s="449"/>
      <c r="AE217" s="449"/>
      <c r="AF217" s="449"/>
      <c r="AG217" s="449"/>
      <c r="AH217" s="449"/>
      <c r="AI217" s="449"/>
      <c r="AJ217" s="449"/>
      <c r="AK217" s="449"/>
      <c r="AL217" s="449"/>
    </row>
    <row r="218" spans="1:38" s="14" customFormat="1" ht="12" customHeight="1">
      <c r="A218" s="180"/>
      <c r="B218" s="183"/>
      <c r="C218" s="375"/>
      <c r="D218" s="29"/>
      <c r="E218" s="375"/>
      <c r="F218" s="375"/>
      <c r="G218" s="375"/>
      <c r="H218" s="375"/>
      <c r="I218" s="375"/>
      <c r="J218" s="657"/>
      <c r="K218" s="658"/>
      <c r="L218" s="658"/>
      <c r="M218" s="658"/>
      <c r="N218" s="658"/>
      <c r="O218" s="377"/>
      <c r="P218" s="1025"/>
      <c r="Q218" s="378"/>
      <c r="R218" s="378"/>
      <c r="S218" s="379"/>
      <c r="T218" s="158"/>
      <c r="U218" s="180"/>
      <c r="V218" s="180"/>
      <c r="W218" s="180"/>
      <c r="X218" s="180"/>
      <c r="AA218" s="449"/>
      <c r="AB218" s="449"/>
      <c r="AC218" s="449"/>
      <c r="AD218" s="449"/>
      <c r="AE218" s="449"/>
      <c r="AF218" s="449"/>
      <c r="AG218" s="449"/>
      <c r="AH218" s="449"/>
      <c r="AI218" s="449"/>
      <c r="AJ218" s="449"/>
      <c r="AK218" s="449"/>
      <c r="AL218" s="449"/>
    </row>
    <row r="219" spans="1:38" s="14" customFormat="1" ht="15.75">
      <c r="A219" s="180"/>
      <c r="B219" s="183"/>
      <c r="C219" s="377"/>
      <c r="D219" s="380" t="s">
        <v>242</v>
      </c>
      <c r="E219" s="377"/>
      <c r="F219" s="381"/>
      <c r="G219" s="381"/>
      <c r="H219" s="381"/>
      <c r="I219" s="377"/>
      <c r="J219" s="659" t="s">
        <v>243</v>
      </c>
      <c r="K219" s="659"/>
      <c r="L219" s="659"/>
      <c r="M219" s="659"/>
      <c r="N219" s="659"/>
      <c r="O219" s="377"/>
      <c r="P219" s="1026"/>
      <c r="Q219" s="382"/>
      <c r="R219" s="377"/>
      <c r="S219" s="377"/>
      <c r="T219" s="158"/>
      <c r="U219" s="180"/>
      <c r="V219" s="180"/>
      <c r="W219" s="180"/>
      <c r="X219" s="180"/>
      <c r="AA219" s="449"/>
      <c r="AB219" s="449"/>
      <c r="AC219" s="449"/>
      <c r="AD219" s="449"/>
      <c r="AE219" s="449"/>
      <c r="AF219" s="449"/>
      <c r="AG219" s="449"/>
      <c r="AH219" s="449"/>
      <c r="AI219" s="449"/>
      <c r="AJ219" s="449"/>
      <c r="AK219" s="449"/>
      <c r="AL219" s="449"/>
    </row>
    <row r="220" spans="2:39" s="14" customFormat="1" ht="15.75">
      <c r="B220" s="183"/>
      <c r="C220" s="377"/>
      <c r="D220" s="377"/>
      <c r="E220" s="377"/>
      <c r="F220" s="377"/>
      <c r="G220" s="377"/>
      <c r="H220" s="377"/>
      <c r="I220" s="377"/>
      <c r="J220" s="377"/>
      <c r="K220" s="377"/>
      <c r="L220" s="377"/>
      <c r="M220" s="377"/>
      <c r="N220" s="377"/>
      <c r="O220" s="377"/>
      <c r="P220" s="1026"/>
      <c r="Q220" s="377"/>
      <c r="R220" s="377"/>
      <c r="S220" s="377"/>
      <c r="T220" s="180"/>
      <c r="U220" s="184"/>
      <c r="V220" s="184"/>
      <c r="W220" s="184"/>
      <c r="X220" s="184"/>
      <c r="AA220" s="73" t="s">
        <v>40</v>
      </c>
      <c r="AB220" s="444" t="e">
        <f>AB85+AB95+#REF!+#REF!</f>
        <v>#REF!</v>
      </c>
      <c r="AC220" s="73"/>
      <c r="AD220" s="73" t="s">
        <v>41</v>
      </c>
      <c r="AE220" s="444" t="e">
        <f>AE85+AE95+#REF!+#REF!</f>
        <v>#REF!</v>
      </c>
      <c r="AF220" s="73"/>
      <c r="AG220" s="73" t="s">
        <v>42</v>
      </c>
      <c r="AH220" s="444" t="e">
        <f>AH85+AH95+#REF!+#REF!</f>
        <v>#REF!</v>
      </c>
      <c r="AI220" s="73"/>
      <c r="AJ220" s="73" t="s">
        <v>43</v>
      </c>
      <c r="AK220" s="444" t="e">
        <f>AK85+AK95+#REF!+#REF!</f>
        <v>#REF!</v>
      </c>
      <c r="AL220" s="73"/>
      <c r="AM220" s="86" t="e">
        <f>AB220+AE220+AH220+AK220</f>
        <v>#REF!</v>
      </c>
    </row>
    <row r="221" spans="2:38" s="14" customFormat="1" ht="15.75" customHeight="1" hidden="1">
      <c r="B221" s="185" t="s">
        <v>160</v>
      </c>
      <c r="C221" s="185"/>
      <c r="D221" s="186"/>
      <c r="E221" s="185"/>
      <c r="F221" s="187"/>
      <c r="G221" s="187"/>
      <c r="H221" s="188"/>
      <c r="I221" s="1238" t="s">
        <v>163</v>
      </c>
      <c r="J221" s="1238"/>
      <c r="K221" s="1238"/>
      <c r="L221" s="1238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AA221" s="73" t="s">
        <v>189</v>
      </c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</row>
    <row r="222" spans="2:38" s="14" customFormat="1" ht="15.75" customHeight="1" hidden="1">
      <c r="B222" s="190"/>
      <c r="C222" s="185"/>
      <c r="D222" s="185"/>
      <c r="E222" s="191"/>
      <c r="F222" s="192"/>
      <c r="G222" s="192"/>
      <c r="H222" s="189"/>
      <c r="I222" s="189"/>
      <c r="J222" s="193"/>
      <c r="K222" s="193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AA222" s="444" t="e">
        <f>#REF!+AA125+AA43+AA93</f>
        <v>#REF!</v>
      </c>
      <c r="AB222" s="444" t="e">
        <f>#REF!+AB125+AB43+AB93</f>
        <v>#REF!</v>
      </c>
      <c r="AC222" s="444" t="e">
        <f>#REF!+AC125+AC43+AC93</f>
        <v>#REF!</v>
      </c>
      <c r="AD222" s="444" t="e">
        <f>#REF!+AD125+AD43+AD93</f>
        <v>#REF!</v>
      </c>
      <c r="AE222" s="444" t="e">
        <f>#REF!+AE125+AE43+AE93</f>
        <v>#REF!</v>
      </c>
      <c r="AF222" s="444" t="e">
        <f>#REF!+AF125+AF43+AF93</f>
        <v>#REF!</v>
      </c>
      <c r="AG222" s="444" t="e">
        <f>#REF!+AG125+AG43+AG93</f>
        <v>#REF!</v>
      </c>
      <c r="AH222" s="444" t="e">
        <f>#REF!+AH125+AH43+AH93</f>
        <v>#REF!</v>
      </c>
      <c r="AI222" s="444" t="e">
        <f>#REF!+AI125+AI43+AI93</f>
        <v>#REF!</v>
      </c>
      <c r="AJ222" s="444" t="e">
        <f>#REF!+AJ125+AJ43+AJ93</f>
        <v>#REF!</v>
      </c>
      <c r="AK222" s="444" t="e">
        <f>#REF!+AK125+AK43+AK93</f>
        <v>#REF!</v>
      </c>
      <c r="AL222" s="444" t="e">
        <f>#REF!+AL125+AL43+AL93</f>
        <v>#REF!</v>
      </c>
    </row>
    <row r="223" spans="2:38" s="14" customFormat="1" ht="15.75" customHeight="1" hidden="1">
      <c r="B223" s="185" t="s">
        <v>159</v>
      </c>
      <c r="C223" s="185"/>
      <c r="D223" s="186"/>
      <c r="E223" s="185"/>
      <c r="F223" s="187"/>
      <c r="G223" s="187"/>
      <c r="H223" s="188"/>
      <c r="I223" s="1238" t="s">
        <v>162</v>
      </c>
      <c r="J223" s="1238"/>
      <c r="K223" s="1238"/>
      <c r="L223" s="1238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</row>
    <row r="224" spans="5:38" s="14" customFormat="1" ht="15.75" customHeight="1" hidden="1">
      <c r="E224" s="191"/>
      <c r="H224" s="194"/>
      <c r="I224" s="194"/>
      <c r="J224" s="194"/>
      <c r="K224" s="19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</row>
    <row r="225" spans="2:38" s="14" customFormat="1" ht="15.75" customHeight="1" hidden="1">
      <c r="B225" s="185" t="s">
        <v>161</v>
      </c>
      <c r="C225" s="185"/>
      <c r="D225" s="186"/>
      <c r="F225" s="187"/>
      <c r="G225" s="187"/>
      <c r="H225" s="188"/>
      <c r="I225" s="1238" t="s">
        <v>164</v>
      </c>
      <c r="J225" s="1238"/>
      <c r="K225" s="1238"/>
      <c r="L225" s="1238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</row>
    <row r="226" spans="2:38" s="14" customFormat="1" ht="15.75" customHeight="1" hidden="1">
      <c r="B226" s="185"/>
      <c r="E226" s="191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</row>
    <row r="227" spans="2:38" s="14" customFormat="1" ht="15.75" customHeight="1" hidden="1">
      <c r="B227" s="185" t="s">
        <v>183</v>
      </c>
      <c r="C227" s="185"/>
      <c r="D227" s="186"/>
      <c r="E227" s="195"/>
      <c r="F227" s="187"/>
      <c r="G227" s="187"/>
      <c r="H227" s="185"/>
      <c r="I227" s="1239" t="s">
        <v>181</v>
      </c>
      <c r="J227" s="1240"/>
      <c r="K227" s="1240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</row>
    <row r="228" spans="1:38" s="14" customFormat="1" ht="15.75" customHeight="1" hidden="1">
      <c r="A228" s="51"/>
      <c r="B228" s="185"/>
      <c r="C228" s="196" t="s">
        <v>29</v>
      </c>
      <c r="D228" s="196"/>
      <c r="E228" s="185"/>
      <c r="F228" s="196"/>
      <c r="G228" s="196"/>
      <c r="H228" s="196"/>
      <c r="I228" s="196"/>
      <c r="J228" s="196"/>
      <c r="K228" s="196"/>
      <c r="L228" s="197"/>
      <c r="M228" s="197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</row>
    <row r="229" spans="2:40" ht="15.75" customHeight="1" hidden="1">
      <c r="B229" s="185" t="s">
        <v>184</v>
      </c>
      <c r="D229" s="200"/>
      <c r="E229" s="201"/>
      <c r="F229" s="202"/>
      <c r="G229" s="202"/>
      <c r="I229" s="1241" t="s">
        <v>182</v>
      </c>
      <c r="J229" s="1241"/>
      <c r="K229" s="1241"/>
      <c r="T229" s="184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14"/>
      <c r="AN229" s="14"/>
    </row>
    <row r="230" spans="2:40" ht="15.75" customHeight="1" hidden="1">
      <c r="B230" s="185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14"/>
      <c r="AN230" s="14"/>
    </row>
    <row r="231" spans="2:40" ht="15.75">
      <c r="B231" s="14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14"/>
      <c r="AN231" s="14"/>
    </row>
    <row r="232" ht="15.75">
      <c r="B232" s="185"/>
    </row>
    <row r="233" spans="2:24" ht="15.75">
      <c r="B233" s="204"/>
      <c r="N233" s="281"/>
      <c r="O233" s="281"/>
      <c r="Q233" s="245"/>
      <c r="R233" s="245"/>
      <c r="S233" s="245"/>
      <c r="T233" s="245"/>
      <c r="U233" s="245"/>
      <c r="V233" s="245"/>
      <c r="W233" s="245"/>
      <c r="X233" s="245"/>
    </row>
    <row r="234" spans="14:24" ht="15.75">
      <c r="N234" s="281"/>
      <c r="O234" s="281"/>
      <c r="Q234" s="245"/>
      <c r="R234" s="245"/>
      <c r="S234" s="245"/>
      <c r="T234" s="245"/>
      <c r="U234" s="245"/>
      <c r="V234" s="245"/>
      <c r="W234" s="245"/>
      <c r="X234" s="245"/>
    </row>
    <row r="235" spans="14:24" ht="15.75">
      <c r="N235" s="281"/>
      <c r="O235" s="281"/>
      <c r="Q235" s="245"/>
      <c r="R235" s="245"/>
      <c r="S235" s="245"/>
      <c r="T235" s="245"/>
      <c r="U235" s="245"/>
      <c r="V235" s="245"/>
      <c r="W235" s="245"/>
      <c r="X235" s="245"/>
    </row>
    <row r="236" ht="15.75">
      <c r="E236" s="1235"/>
    </row>
    <row r="237" ht="15.75">
      <c r="E237" s="1235"/>
    </row>
    <row r="238" ht="15.75">
      <c r="E238" s="1235"/>
    </row>
    <row r="239" ht="15.75">
      <c r="E239" s="1235"/>
    </row>
    <row r="240" ht="15.75">
      <c r="E240" s="1235"/>
    </row>
    <row r="241" ht="15.75">
      <c r="E241" s="1235"/>
    </row>
    <row r="242" ht="15.75">
      <c r="E242" s="1235"/>
    </row>
    <row r="243" ht="15.75">
      <c r="E243" s="1235"/>
    </row>
    <row r="244" ht="15.75">
      <c r="E244" s="1235"/>
    </row>
    <row r="245" spans="1:202" s="199" customFormat="1" ht="15.75">
      <c r="A245" s="198"/>
      <c r="B245" s="17"/>
      <c r="D245" s="203"/>
      <c r="E245" s="1235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</row>
    <row r="246" spans="1:202" s="199" customFormat="1" ht="15.75">
      <c r="A246" s="198"/>
      <c r="B246" s="17"/>
      <c r="D246" s="203"/>
      <c r="E246" s="1235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</row>
    <row r="247" spans="1:202" s="199" customFormat="1" ht="15.75">
      <c r="A247" s="198"/>
      <c r="B247" s="17"/>
      <c r="D247" s="203"/>
      <c r="E247" s="1235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</row>
    <row r="248" spans="1:202" s="199" customFormat="1" ht="15.75">
      <c r="A248" s="198"/>
      <c r="B248" s="17"/>
      <c r="D248" s="203"/>
      <c r="E248" s="1235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</row>
    <row r="249" spans="1:202" s="199" customFormat="1" ht="15.75">
      <c r="A249" s="198"/>
      <c r="B249" s="17"/>
      <c r="D249" s="203"/>
      <c r="E249" s="1235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</row>
    <row r="250" spans="1:202" s="199" customFormat="1" ht="15.75">
      <c r="A250" s="198"/>
      <c r="B250" s="17"/>
      <c r="D250" s="203"/>
      <c r="E250" s="1235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</row>
    <row r="251" spans="1:202" s="199" customFormat="1" ht="15.75">
      <c r="A251" s="198"/>
      <c r="B251" s="17"/>
      <c r="D251" s="203"/>
      <c r="E251" s="1235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</row>
    <row r="252" spans="1:202" s="199" customFormat="1" ht="15.75">
      <c r="A252" s="198"/>
      <c r="B252" s="17"/>
      <c r="D252" s="203"/>
      <c r="E252" s="1235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</row>
    <row r="253" spans="1:202" s="199" customFormat="1" ht="15.75">
      <c r="A253" s="198"/>
      <c r="B253" s="17"/>
      <c r="D253" s="203"/>
      <c r="E253" s="1235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</row>
    <row r="254" spans="1:202" s="199" customFormat="1" ht="15.75">
      <c r="A254" s="198"/>
      <c r="B254" s="17"/>
      <c r="D254" s="203"/>
      <c r="E254" s="1235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</row>
    <row r="255" spans="1:202" s="199" customFormat="1" ht="15.75">
      <c r="A255" s="198"/>
      <c r="B255" s="17"/>
      <c r="D255" s="203"/>
      <c r="E255" s="1235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</row>
    <row r="256" spans="1:202" s="199" customFormat="1" ht="15.75">
      <c r="A256" s="198"/>
      <c r="B256" s="17"/>
      <c r="D256" s="203"/>
      <c r="E256" s="1235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</row>
    <row r="257" spans="1:202" s="199" customFormat="1" ht="15.75">
      <c r="A257" s="198"/>
      <c r="B257" s="17"/>
      <c r="D257" s="203"/>
      <c r="E257" s="1235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</row>
  </sheetData>
  <sheetProtection/>
  <mergeCells count="131">
    <mergeCell ref="H2:M2"/>
    <mergeCell ref="N2:X3"/>
    <mergeCell ref="F4:F7"/>
    <mergeCell ref="I4:I7"/>
    <mergeCell ref="E3:F3"/>
    <mergeCell ref="L4:L7"/>
    <mergeCell ref="A10:X10"/>
    <mergeCell ref="A43:F43"/>
    <mergeCell ref="K4:K7"/>
    <mergeCell ref="A1:X1"/>
    <mergeCell ref="A2:A7"/>
    <mergeCell ref="B2:B7"/>
    <mergeCell ref="C2:F2"/>
    <mergeCell ref="G2:G7"/>
    <mergeCell ref="A9:X9"/>
    <mergeCell ref="C3:C7"/>
    <mergeCell ref="AG4:AI4"/>
    <mergeCell ref="Q4:S4"/>
    <mergeCell ref="T4:V4"/>
    <mergeCell ref="W4:X4"/>
    <mergeCell ref="J4:J7"/>
    <mergeCell ref="AJ4:AL4"/>
    <mergeCell ref="N6:X6"/>
    <mergeCell ref="D3:D7"/>
    <mergeCell ref="AA4:AC4"/>
    <mergeCell ref="AD4:AF4"/>
    <mergeCell ref="H3:H7"/>
    <mergeCell ref="I3:L3"/>
    <mergeCell ref="N4:P4"/>
    <mergeCell ref="M3:M7"/>
    <mergeCell ref="E4:E7"/>
    <mergeCell ref="A45:X45"/>
    <mergeCell ref="A84:F84"/>
    <mergeCell ref="A85:X85"/>
    <mergeCell ref="A89:F89"/>
    <mergeCell ref="A90:X90"/>
    <mergeCell ref="A92:F92"/>
    <mergeCell ref="A93:F93"/>
    <mergeCell ref="A95:X95"/>
    <mergeCell ref="A96:X96"/>
    <mergeCell ref="A97:X97"/>
    <mergeCell ref="A98:A101"/>
    <mergeCell ref="A102:A110"/>
    <mergeCell ref="A111:A116"/>
    <mergeCell ref="A117:A123"/>
    <mergeCell ref="A125:F125"/>
    <mergeCell ref="A126:X126"/>
    <mergeCell ref="A127:X127"/>
    <mergeCell ref="A128:X128"/>
    <mergeCell ref="A161:F161"/>
    <mergeCell ref="N163:P163"/>
    <mergeCell ref="Q163:S163"/>
    <mergeCell ref="T163:V163"/>
    <mergeCell ref="W163:X163"/>
    <mergeCell ref="A159:F159"/>
    <mergeCell ref="A164:X164"/>
    <mergeCell ref="A165:F165"/>
    <mergeCell ref="A166:M166"/>
    <mergeCell ref="A167:M167"/>
    <mergeCell ref="A168:M168"/>
    <mergeCell ref="A169:M169"/>
    <mergeCell ref="A170:M170"/>
    <mergeCell ref="A171:M171"/>
    <mergeCell ref="N171:P171"/>
    <mergeCell ref="Q171:S171"/>
    <mergeCell ref="T171:V171"/>
    <mergeCell ref="W171:X171"/>
    <mergeCell ref="A172:X172"/>
    <mergeCell ref="A173:F173"/>
    <mergeCell ref="A174:M174"/>
    <mergeCell ref="A175:M175"/>
    <mergeCell ref="A176:M176"/>
    <mergeCell ref="A177:M177"/>
    <mergeCell ref="A178:M178"/>
    <mergeCell ref="A179:M179"/>
    <mergeCell ref="N179:P179"/>
    <mergeCell ref="Q179:S179"/>
    <mergeCell ref="T179:V179"/>
    <mergeCell ref="W179:X179"/>
    <mergeCell ref="A180:X180"/>
    <mergeCell ref="A181:F181"/>
    <mergeCell ref="A182:M182"/>
    <mergeCell ref="A183:M183"/>
    <mergeCell ref="A184:M184"/>
    <mergeCell ref="A185:M185"/>
    <mergeCell ref="A186:M186"/>
    <mergeCell ref="A187:M187"/>
    <mergeCell ref="N187:P187"/>
    <mergeCell ref="Q187:S187"/>
    <mergeCell ref="T187:V187"/>
    <mergeCell ref="W187:X187"/>
    <mergeCell ref="A188:X188"/>
    <mergeCell ref="A189:F189"/>
    <mergeCell ref="A190:M190"/>
    <mergeCell ref="A191:M191"/>
    <mergeCell ref="A192:M192"/>
    <mergeCell ref="A193:M193"/>
    <mergeCell ref="A194:M194"/>
    <mergeCell ref="A195:M195"/>
    <mergeCell ref="N195:P195"/>
    <mergeCell ref="Q195:S195"/>
    <mergeCell ref="T195:V195"/>
    <mergeCell ref="W195:X195"/>
    <mergeCell ref="N196:P196"/>
    <mergeCell ref="Q196:S196"/>
    <mergeCell ref="T196:V196"/>
    <mergeCell ref="W196:X196"/>
    <mergeCell ref="A197:F197"/>
    <mergeCell ref="W203:X203"/>
    <mergeCell ref="Q203:S203"/>
    <mergeCell ref="T203:V203"/>
    <mergeCell ref="A203:M203"/>
    <mergeCell ref="N204:P204"/>
    <mergeCell ref="Q204:S204"/>
    <mergeCell ref="T204:V204"/>
    <mergeCell ref="W204:X204"/>
    <mergeCell ref="A198:M198"/>
    <mergeCell ref="A199:M199"/>
    <mergeCell ref="A200:M200"/>
    <mergeCell ref="A201:M201"/>
    <mergeCell ref="A202:M202"/>
    <mergeCell ref="N203:P203"/>
    <mergeCell ref="E251:E257"/>
    <mergeCell ref="J217:N217"/>
    <mergeCell ref="I221:L221"/>
    <mergeCell ref="I223:L223"/>
    <mergeCell ref="I225:L225"/>
    <mergeCell ref="I227:K227"/>
    <mergeCell ref="I229:K229"/>
    <mergeCell ref="E236:E244"/>
    <mergeCell ref="E245:E250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63" r:id="rId1"/>
  <ignoredErrors>
    <ignoredError sqref="G31 L16 G16 G21 G47 G142 G138 J138:L138 G130 J130:K130 L142 G77 J77 L77" formulaRange="1"/>
    <ignoredError sqref="M16 H21:M21 H35 I35:M35 H38 I38:M38 H157:I157 M157 M130 I134 H73:I73 H68 M68 H64 M64 H59:I59 M59" formula="1"/>
    <ignoredError sqref="H47:I47 H138:I138 H130:I130 J134:L134 H77:I77" formula="1" formulaRange="1"/>
    <ignoredError sqref="D156:D1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Андрей</cp:lastModifiedBy>
  <cp:lastPrinted>2021-04-08T07:29:02Z</cp:lastPrinted>
  <dcterms:created xsi:type="dcterms:W3CDTF">2018-09-25T13:00:18Z</dcterms:created>
  <dcterms:modified xsi:type="dcterms:W3CDTF">2021-11-03T07:49:11Z</dcterms:modified>
  <cp:category/>
  <cp:version/>
  <cp:contentType/>
  <cp:contentStatus/>
</cp:coreProperties>
</file>